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ANNEE 2025\DEVIS 2025\DIVERS\"/>
    </mc:Choice>
  </mc:AlternateContent>
  <xr:revisionPtr revIDLastSave="0" documentId="13_ncr:1_{F240F682-C8A5-46DB-912B-1495DECCA83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QE LOBA" sheetId="6" r:id="rId1"/>
    <sheet name="Detail Annulé" sheetId="1" r:id="rId2"/>
    <sheet name="Devis ok Annulé" sheetId="8" r:id="rId3"/>
    <sheet name="Detail ok" sheetId="7" r:id="rId4"/>
    <sheet name="Devis ok" sheetId="5" r:id="rId5"/>
    <sheet name="MO" sheetId="2" r:id="rId6"/>
  </sheets>
  <definedNames>
    <definedName name="_xlnm.Print_Area" localSheetId="4">'Devis ok'!$A$1:$E$34</definedName>
    <definedName name="_xlnm.Print_Area" localSheetId="2">'Devis ok Annulé'!$A$1:$E$34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5" l="1"/>
  <c r="I18" i="8" l="1"/>
  <c r="I17" i="8"/>
  <c r="D17" i="8"/>
  <c r="E17" i="8" s="1"/>
  <c r="I16" i="8"/>
  <c r="E16" i="8"/>
  <c r="D16" i="8"/>
  <c r="D15" i="8"/>
  <c r="E15" i="8" s="1"/>
  <c r="E27" i="8" s="1"/>
  <c r="H18" i="7"/>
  <c r="L21" i="7" s="1"/>
  <c r="J44" i="7"/>
  <c r="J43" i="7"/>
  <c r="J42" i="7"/>
  <c r="F42" i="7"/>
  <c r="J41" i="7"/>
  <c r="J40" i="7"/>
  <c r="J39" i="7"/>
  <c r="E39" i="7" s="1"/>
  <c r="F39" i="7" s="1"/>
  <c r="D39" i="7"/>
  <c r="J38" i="7"/>
  <c r="E38" i="7" s="1"/>
  <c r="F38" i="7" s="1"/>
  <c r="D38" i="7"/>
  <c r="J37" i="7"/>
  <c r="E37" i="7" s="1"/>
  <c r="F37" i="7" s="1"/>
  <c r="J36" i="7"/>
  <c r="E36" i="7" s="1"/>
  <c r="F36" i="7" s="1"/>
  <c r="J35" i="7"/>
  <c r="E35" i="7" s="1"/>
  <c r="F35" i="7" s="1"/>
  <c r="J34" i="7"/>
  <c r="F34" i="7"/>
  <c r="J33" i="7"/>
  <c r="F33" i="7"/>
  <c r="J32" i="7"/>
  <c r="E32" i="7" s="1"/>
  <c r="J31" i="7"/>
  <c r="E31" i="7" s="1"/>
  <c r="F31" i="7" s="1"/>
  <c r="J30" i="7"/>
  <c r="E30" i="7" s="1"/>
  <c r="F30" i="7" s="1"/>
  <c r="J29" i="7"/>
  <c r="E29" i="7" s="1"/>
  <c r="F29" i="7" s="1"/>
  <c r="J28" i="7"/>
  <c r="E28" i="7" s="1"/>
  <c r="F28" i="7" s="1"/>
  <c r="J27" i="7"/>
  <c r="E27" i="7" s="1"/>
  <c r="J26" i="7"/>
  <c r="E26" i="7"/>
  <c r="F26" i="7" s="1"/>
  <c r="J25" i="7"/>
  <c r="E25" i="7" s="1"/>
  <c r="F25" i="7" s="1"/>
  <c r="J24" i="7"/>
  <c r="E24" i="7" s="1"/>
  <c r="F24" i="7" s="1"/>
  <c r="J23" i="7"/>
  <c r="E23" i="7" s="1"/>
  <c r="F23" i="7" s="1"/>
  <c r="J22" i="7"/>
  <c r="E22" i="7" s="1"/>
  <c r="F22" i="7" s="1"/>
  <c r="J21" i="7"/>
  <c r="E21" i="7" s="1"/>
  <c r="F21" i="7" s="1"/>
  <c r="J20" i="7"/>
  <c r="E20" i="7" s="1"/>
  <c r="F20" i="7" s="1"/>
  <c r="J19" i="7"/>
  <c r="E19" i="7" s="1"/>
  <c r="F19" i="7" s="1"/>
  <c r="F17" i="7"/>
  <c r="L21" i="1"/>
  <c r="H61" i="1"/>
  <c r="F39" i="6"/>
  <c r="D38" i="6"/>
  <c r="F38" i="6" s="1"/>
  <c r="D37" i="6"/>
  <c r="F37" i="6" s="1"/>
  <c r="F36" i="6"/>
  <c r="F35" i="6"/>
  <c r="F34" i="6"/>
  <c r="F33" i="6"/>
  <c r="F32" i="6"/>
  <c r="F30" i="6"/>
  <c r="F29" i="6"/>
  <c r="F28" i="6"/>
  <c r="F27" i="6"/>
  <c r="F25" i="6"/>
  <c r="E24" i="6"/>
  <c r="F24" i="6" s="1"/>
  <c r="F23" i="6"/>
  <c r="F22" i="6"/>
  <c r="F21" i="6"/>
  <c r="F20" i="6"/>
  <c r="F19" i="6"/>
  <c r="F18" i="6"/>
  <c r="F17" i="6"/>
  <c r="F16" i="6"/>
  <c r="F54" i="6" s="1"/>
  <c r="E29" i="8" l="1"/>
  <c r="E28" i="8"/>
  <c r="J18" i="7"/>
  <c r="E18" i="7" s="1"/>
  <c r="F18" i="7" s="1"/>
  <c r="F61" i="7" s="1"/>
  <c r="F69" i="1" s="1"/>
  <c r="F55" i="6"/>
  <c r="F57" i="6" s="1"/>
  <c r="H61" i="7" l="1"/>
  <c r="F63" i="7"/>
  <c r="F62" i="7"/>
  <c r="D16" i="5"/>
  <c r="E16" i="5" s="1"/>
  <c r="E15" i="5"/>
  <c r="I18" i="5"/>
  <c r="I17" i="5"/>
  <c r="D17" i="5"/>
  <c r="E17" i="5" s="1"/>
  <c r="I16" i="5"/>
  <c r="E27" i="5" l="1"/>
  <c r="E28" i="5" l="1"/>
  <c r="D38" i="1"/>
  <c r="D39" i="1"/>
  <c r="J34" i="1"/>
  <c r="J35" i="1"/>
  <c r="E35" i="1" s="1"/>
  <c r="J36" i="1"/>
  <c r="E36" i="1" s="1"/>
  <c r="J37" i="1"/>
  <c r="E37" i="1" s="1"/>
  <c r="J38" i="1"/>
  <c r="E38" i="1" s="1"/>
  <c r="J39" i="1"/>
  <c r="E39" i="1" s="1"/>
  <c r="J40" i="1"/>
  <c r="J41" i="1"/>
  <c r="J42" i="1"/>
  <c r="J43" i="1"/>
  <c r="J44" i="1"/>
  <c r="J19" i="1"/>
  <c r="E19" i="1" s="1"/>
  <c r="J20" i="1"/>
  <c r="E20" i="1" s="1"/>
  <c r="J21" i="1"/>
  <c r="E21" i="1" s="1"/>
  <c r="J22" i="1"/>
  <c r="E22" i="1" s="1"/>
  <c r="J23" i="1"/>
  <c r="E23" i="1" s="1"/>
  <c r="J24" i="1"/>
  <c r="E24" i="1" s="1"/>
  <c r="J25" i="1"/>
  <c r="E25" i="1" s="1"/>
  <c r="J26" i="1"/>
  <c r="E26" i="1" s="1"/>
  <c r="J27" i="1"/>
  <c r="E27" i="1" s="1"/>
  <c r="J28" i="1"/>
  <c r="E28" i="1" s="1"/>
  <c r="J29" i="1"/>
  <c r="E29" i="1" s="1"/>
  <c r="J30" i="1"/>
  <c r="E30" i="1" s="1"/>
  <c r="J31" i="1"/>
  <c r="E31" i="1" s="1"/>
  <c r="J32" i="1"/>
  <c r="E32" i="1" s="1"/>
  <c r="J33" i="1"/>
  <c r="J18" i="1"/>
  <c r="E18" i="1" s="1"/>
  <c r="F39" i="1" l="1"/>
  <c r="F38" i="1"/>
  <c r="F37" i="1"/>
  <c r="F36" i="1"/>
  <c r="F35" i="1"/>
  <c r="F34" i="1"/>
  <c r="F33" i="1"/>
  <c r="F19" i="1"/>
  <c r="F20" i="1"/>
  <c r="F21" i="1"/>
  <c r="F22" i="1"/>
  <c r="F23" i="1"/>
  <c r="F24" i="1"/>
  <c r="F26" i="1"/>
  <c r="F18" i="1" l="1"/>
  <c r="F25" i="1"/>
  <c r="F29" i="1" l="1"/>
  <c r="F28" i="1"/>
  <c r="F17" i="1"/>
  <c r="F30" i="1"/>
  <c r="F31" i="1"/>
  <c r="F61" i="1" l="1"/>
  <c r="F42" i="1"/>
  <c r="F62" i="1" l="1"/>
  <c r="F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4" authorId="0" shapeId="0" xr:uid="{B916ED05-C60B-42FB-BC99-E947BEE6B83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la RAV</t>
        </r>
      </text>
    </comment>
    <comment ref="C14" authorId="0" shapeId="0" xr:uid="{0D4EBD4C-29EB-48EA-B774-1FDCCA30F0F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remplir par le DG</t>
        </r>
      </text>
    </comment>
  </commentList>
</comments>
</file>

<file path=xl/sharedStrings.xml><?xml version="1.0" encoding="utf-8"?>
<sst xmlns="http://schemas.openxmlformats.org/spreadsheetml/2006/main" count="360" uniqueCount="129">
  <si>
    <t>DEVIS N°</t>
  </si>
  <si>
    <t>Arrêté le présent devis à la somme de :</t>
  </si>
  <si>
    <t>SERVICE COMMERCIAL</t>
  </si>
  <si>
    <t>ml</t>
  </si>
  <si>
    <t>u</t>
  </si>
  <si>
    <t>1.2</t>
  </si>
  <si>
    <t>1.3</t>
  </si>
  <si>
    <t>2.1</t>
  </si>
  <si>
    <t>2.3</t>
  </si>
  <si>
    <t>Carburant pour le test et mise en service du groupe électrogène</t>
  </si>
  <si>
    <t>Litres</t>
  </si>
  <si>
    <t>Petits lots d'accessoires de pose</t>
  </si>
  <si>
    <t>MAINS D'ŒUVRE</t>
  </si>
  <si>
    <t>Ens</t>
  </si>
  <si>
    <t>TECHNICIEN</t>
  </si>
  <si>
    <t xml:space="preserve">Electricien </t>
  </si>
  <si>
    <t>CONDITIONS COMMERCIALES</t>
  </si>
  <si>
    <t xml:space="preserve"> - Fixation des supports de chemin de câble</t>
  </si>
  <si>
    <t xml:space="preserve"> - Poses de chemin de câble</t>
  </si>
  <si>
    <t xml:space="preserve"> - Passage et raccordement du câble électrique</t>
  </si>
  <si>
    <t xml:space="preserve"> - Mise en service</t>
  </si>
  <si>
    <t xml:space="preserve"> - Test </t>
  </si>
  <si>
    <t xml:space="preserve"> - GROUPE ELECTROGENE 70 KVA SERVICE SECOURS .
 - CAPOTAGE INSONORISE SILENT IV
Détection secteur, chargeur de batterie, préchauffage moteur, disjoncteur 
tétrapolaire</t>
  </si>
  <si>
    <t xml:space="preserve"> - Inverseur normal / secours tétrapolaire 100 A en armoire séparée
</t>
  </si>
  <si>
    <t>2.4</t>
  </si>
  <si>
    <t>ens</t>
  </si>
  <si>
    <t>3.1</t>
  </si>
  <si>
    <t>Mètre de cuivre nu 29mm²</t>
  </si>
  <si>
    <t>3.2</t>
  </si>
  <si>
    <t>Déplacement et Manutention GE</t>
  </si>
  <si>
    <t xml:space="preserve">Câble d'alimentation U1000 R2V 5x25mm² </t>
  </si>
  <si>
    <t>PVC Ø 75</t>
  </si>
  <si>
    <t>Coude PVC 75 1/8</t>
  </si>
  <si>
    <t>Câble titanex 7G1,5mm² pour la commande</t>
  </si>
  <si>
    <t xml:space="preserve">Piquet de terre 2m </t>
  </si>
  <si>
    <t>2.2</t>
  </si>
  <si>
    <t>3.3</t>
  </si>
  <si>
    <t>3.4</t>
  </si>
  <si>
    <t>1.4</t>
  </si>
  <si>
    <t>Réf.</t>
  </si>
  <si>
    <t>Description des biens</t>
  </si>
  <si>
    <t>Unité</t>
  </si>
  <si>
    <t>Quantité</t>
  </si>
  <si>
    <t>Cout unitaires</t>
  </si>
  <si>
    <t>Valeur (FCFA)</t>
  </si>
  <si>
    <t xml:space="preserve">Frais de câblage et accessoires d'installation </t>
  </si>
  <si>
    <t>Collier colson</t>
  </si>
  <si>
    <t>Frais annuel d'entretien préventif (à raison d'un entretien trimestriel soient quatre entretiens annuels)</t>
  </si>
  <si>
    <t>TVA (18%) NON facturée (FCFA)</t>
  </si>
  <si>
    <t>Frais de révision de la terre du Groupe électrogène</t>
  </si>
  <si>
    <t>1.1</t>
  </si>
  <si>
    <t xml:space="preserve">Filtre à gasoil </t>
  </si>
  <si>
    <t xml:space="preserve">Filtre à huile  </t>
  </si>
  <si>
    <t xml:space="preserve">Huile de moteur Diesel </t>
  </si>
  <si>
    <t xml:space="preserve">Liquide de refroidissement </t>
  </si>
  <si>
    <t>l</t>
  </si>
  <si>
    <t>Maintenance du groupe électrogène 70KVA (3mois dont 4 fois dans l’année)</t>
  </si>
  <si>
    <t>Vidange du groupe électrogène 70KVA (6mois dont 2 fois dans l’année)</t>
  </si>
  <si>
    <t xml:space="preserve">INSTALLATION ET MAINTENANCE D'UN GROUPE </t>
  </si>
  <si>
    <t xml:space="preserve">ELECTROGÈNE DE 70 KVA AU BUREAU CERFAM </t>
  </si>
  <si>
    <t>CERFAM- DÉBOURSÉ SEC DE FOURNITURE, POSE ET RACCORDEMENT D'UN GE 70KVA</t>
  </si>
  <si>
    <t xml:space="preserve">TAVAUX DE GROUPE ELECTROGENE </t>
  </si>
  <si>
    <t xml:space="preserve">MONTANT CA VENTE: </t>
  </si>
  <si>
    <t>N°</t>
  </si>
  <si>
    <t>LIBELLE</t>
  </si>
  <si>
    <t xml:space="preserve">MONTANT </t>
  </si>
  <si>
    <t>REALISATIONS</t>
  </si>
  <si>
    <t>ECART</t>
  </si>
  <si>
    <t>%</t>
  </si>
  <si>
    <t>01</t>
  </si>
  <si>
    <t xml:space="preserve">ACHATS </t>
  </si>
  <si>
    <t>02</t>
  </si>
  <si>
    <t>SOUS TRAITANCE</t>
  </si>
  <si>
    <t>03</t>
  </si>
  <si>
    <t>OUTILLAGE</t>
  </si>
  <si>
    <t>04</t>
  </si>
  <si>
    <t xml:space="preserve">TRANSPORT </t>
  </si>
  <si>
    <t>05</t>
  </si>
  <si>
    <t>SUPERVISION</t>
  </si>
  <si>
    <t>06</t>
  </si>
  <si>
    <t>MAIN D'ŒUVRE</t>
  </si>
  <si>
    <t>07</t>
  </si>
  <si>
    <t>TOTAL</t>
  </si>
  <si>
    <t>08</t>
  </si>
  <si>
    <t>FRAIS DE ANNEXE</t>
  </si>
  <si>
    <t>09</t>
  </si>
  <si>
    <t>COUT DU PROJET</t>
  </si>
  <si>
    <t>MARGE BRUTE</t>
  </si>
  <si>
    <t xml:space="preserve"> </t>
  </si>
  <si>
    <t>Visa du Directeur Général</t>
  </si>
  <si>
    <t>-</t>
  </si>
  <si>
    <r>
      <rPr>
        <b/>
        <sz val="12"/>
        <color theme="1"/>
        <rFont val="Garamond"/>
        <family val="1"/>
      </rPr>
      <t xml:space="preserve">Disponiblité de l'équipement </t>
    </r>
    <r>
      <rPr>
        <sz val="12"/>
        <color theme="1"/>
        <rFont val="Garamond"/>
        <family val="1"/>
      </rPr>
      <t>: En stock sauf vente entre temps</t>
    </r>
  </si>
  <si>
    <r>
      <rPr>
        <b/>
        <sz val="12"/>
        <color theme="1"/>
        <rFont val="Garamond"/>
        <family val="1"/>
      </rPr>
      <t>Validité de l'offre</t>
    </r>
    <r>
      <rPr>
        <sz val="12"/>
        <color theme="1"/>
        <rFont val="Garamond"/>
        <family val="1"/>
      </rPr>
      <t xml:space="preserve"> : 60 jours à compter de la date de dépôt de l'offre</t>
    </r>
  </si>
  <si>
    <r>
      <rPr>
        <b/>
        <sz val="12"/>
        <color theme="1"/>
        <rFont val="Garamond"/>
        <family val="1"/>
      </rPr>
      <t>Garanti de l'équipement</t>
    </r>
    <r>
      <rPr>
        <sz val="12"/>
        <color theme="1"/>
        <rFont val="Garamond"/>
        <family val="1"/>
      </rPr>
      <t xml:space="preserve"> : 01an pièce et main d'œuvre</t>
    </r>
  </si>
  <si>
    <r>
      <t xml:space="preserve">Délai d'exécution des travaux : </t>
    </r>
    <r>
      <rPr>
        <sz val="12"/>
        <rFont val="Garamond"/>
        <family val="1"/>
      </rPr>
      <t>02 Jours NC</t>
    </r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</si>
  <si>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</si>
  <si>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t>TOTAL HT (FCFA)</t>
  </si>
  <si>
    <t>TOTAL TTC (FCFA)</t>
  </si>
  <si>
    <t xml:space="preserve">CERFAM COCODY SAINT JEAN </t>
  </si>
  <si>
    <t>Filtre à air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</si>
  <si>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08/09/2025</t>
    </r>
  </si>
  <si>
    <t>PROPOSITION 1 : MAQUE APS</t>
  </si>
  <si>
    <r>
      <rPr>
        <b/>
        <sz val="12"/>
        <rFont val="Garamond"/>
        <family val="1"/>
      </rPr>
      <t>Achat et Installations de Groupe Electrogène APS 70 KVA</t>
    </r>
    <r>
      <rPr>
        <sz val="12"/>
        <rFont val="Garamond"/>
        <family val="1"/>
      </rPr>
      <t xml:space="preserve">
 - Puissance : 70 KVA
 - Capots insonorisés
 - Inverseur automatique
 - Capacité du réservoir à carburant : 
 - 150 litres et plus
 - Batteries câblées 12 volts 
 - Moteur auto amorcé, protégé et ventilé
 - Tension 380-400 volts neutre sortie courant triphasé
 - Fréquence 50HZ</t>
    </r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</si>
  <si>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12/09/2025</t>
    </r>
  </si>
  <si>
    <t>Douze millions huit cent quarante-six mille quatre-vingts Francs CFA</t>
  </si>
  <si>
    <r>
      <rPr>
        <b/>
        <sz val="12"/>
        <color theme="1"/>
        <rFont val="Garamond"/>
        <family val="1"/>
      </rPr>
      <t>Garanti de l'équipement</t>
    </r>
    <r>
      <rPr>
        <sz val="12"/>
        <color theme="1"/>
        <rFont val="Garamond"/>
        <family val="1"/>
      </rPr>
      <t xml:space="preserve"> : 01 an pièce et main d'œuvre</t>
    </r>
  </si>
  <si>
    <t>MARQUE APS</t>
  </si>
  <si>
    <t xml:space="preserve">FOURNITURE - INSTALLATION ET MAINTENANCE D'UN GROUPE </t>
  </si>
  <si>
    <t>DEVIS N°0782/2025</t>
  </si>
  <si>
    <t xml:space="preserve">INSTALLATION ET MAINTENANCE D'UN GROUPE ELECTROGÈNE DE 70 KVA AU BUREAU CERFAM </t>
  </si>
  <si>
    <t xml:space="preserve">COCODY SAINT JEAN </t>
  </si>
  <si>
    <t>Date : 08/09/2025</t>
  </si>
  <si>
    <r>
      <rPr>
        <b/>
        <sz val="12"/>
        <rFont val="Garamond"/>
        <family val="1"/>
      </rPr>
      <t>Achat et Installations de Groupe Electrogène APS 65 KVA</t>
    </r>
    <r>
      <rPr>
        <sz val="12"/>
        <rFont val="Garamond"/>
        <family val="1"/>
      </rPr>
      <t xml:space="preserve">
 - Puissance : 65 KVA
 - Capots insonorisés
 - Inverseur automatique
 - Capacité du réservoir à carburant : 
 - 150 litres et plus
 - Batteries câblées 12 volts 
 - Moteur auto amorcé, protégé et ventilé
 - Tension 380-400 volts neutre sortie courant triphasé
 - Fréquence 50HZ</t>
    </r>
  </si>
  <si>
    <t xml:space="preserve">Filtre à aire </t>
  </si>
  <si>
    <t xml:space="preserve"> - Déplacement et Manutention GE</t>
  </si>
  <si>
    <t xml:space="preserve">Validité de l'offre : </t>
  </si>
  <si>
    <t xml:space="preserve">Délai d'exécution des travaux : </t>
  </si>
  <si>
    <t>J nc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</si>
  <si>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</si>
  <si>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TOTAL  (FCFA)</t>
  </si>
  <si>
    <t>Autres Frais (préciser)</t>
  </si>
  <si>
    <t>Grand Total</t>
  </si>
  <si>
    <t>COM 350 000</t>
  </si>
  <si>
    <r>
      <rPr>
        <b/>
        <sz val="12"/>
        <rFont val="Garamond"/>
        <family val="1"/>
      </rPr>
      <t>Achat et Installations de Groupe Electrogène FG WILSON 70 KVA</t>
    </r>
    <r>
      <rPr>
        <sz val="12"/>
        <rFont val="Garamond"/>
        <family val="1"/>
      </rPr>
      <t xml:space="preserve">
 - Puissance : 65 KVA
 - Capots insonorisés
 - Inverseur automatique
 - Capacité du réservoir à carburant : 
 - 150 litres et plus
 - Batteries câblées 12 volts 
 - Moteur auto amorcé, protégé et ventilé
 - Tension 380-400 volts neutre sortie courant triphasé
 - Fréquence 50HZ</t>
    </r>
  </si>
  <si>
    <t xml:space="preserve"> - GROUPE ELECTROGENE 65 KVA SERVICE SECOURS .
 - CAPOTAGE INSONORISE SILENT IV
Détection secteur, chargeur de batterie, préchauffage moteur, disjoncteur 
tétrapolaire</t>
  </si>
  <si>
    <t>MARQUE FG WILSON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</si>
  <si>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09/01/2025</t>
    </r>
  </si>
  <si>
    <t>DEVIS N°0012/2025</t>
  </si>
  <si>
    <t>Quatorze millions trois cent soixante-cinq mille sept cent soixante-dix-sept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</si>
</sst>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* #,##0\ _C_F_A_-;\-* #,##0\ _C_F_A_-;_-* &quot;-&quot;\ _C_F_A_-;_-@_-"/>
    <numFmt numFmtId="165" formatCode="_-* #,##0.00\ _C_F_A_-;\-* #,##0.00\ _C_F_A_-;_-* &quot;-&quot;??\ _C_F_A_-;_-@_-"/>
    <numFmt numFmtId="166" formatCode="General_)"/>
    <numFmt numFmtId="167" formatCode="_-* #,##0.00\ _€_-;\-* #,##0.00\ _€_-;_-* &quot;-&quot;??\ _€_-;_-@_-"/>
    <numFmt numFmtId="168" formatCode="_-* #,##0\ _€_-;\-* #,##0\ _€_-;_-* &quot;-&quot;??\ _€_-;_-@_-"/>
    <numFmt numFmtId="169" formatCode="_-* #,##0\ _F_-;\-* #,##0\ _F_-;_-* &quot;-&quot;??\ _F_-;_-@_-"/>
    <numFmt numFmtId="170" formatCode="_-* #,##0\ _C_F_A_-;\-* #,##0\ _C_F_A_-;_-* &quot;-&quot;??\ _C_F_A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u/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sz val="8"/>
      <name val="Calibri"/>
      <family val="2"/>
      <scheme val="minor"/>
    </font>
    <font>
      <sz val="12"/>
      <color rgb="FFC00000"/>
      <name val="Garamond"/>
      <family val="1"/>
    </font>
    <font>
      <sz val="12"/>
      <color indexed="8"/>
      <name val="Garamond"/>
      <family val="1"/>
    </font>
    <font>
      <b/>
      <u/>
      <sz val="15"/>
      <color theme="0"/>
      <name val="Garamond"/>
      <family val="1"/>
    </font>
    <font>
      <sz val="11"/>
      <name val="Calibri"/>
      <family val="2"/>
      <scheme val="minor"/>
    </font>
    <font>
      <b/>
      <u/>
      <sz val="13"/>
      <color theme="0"/>
      <name val="Garamond"/>
      <family val="1"/>
    </font>
    <font>
      <b/>
      <sz val="15"/>
      <color theme="1"/>
      <name val="Garamond"/>
      <family val="1"/>
    </font>
    <font>
      <b/>
      <sz val="15"/>
      <name val="Garamond"/>
      <family val="1"/>
    </font>
    <font>
      <sz val="15"/>
      <color theme="1"/>
      <name val="Garamond"/>
      <family val="1"/>
    </font>
    <font>
      <sz val="15"/>
      <name val="Garamond"/>
      <family val="1"/>
    </font>
    <font>
      <b/>
      <sz val="20"/>
      <color theme="1"/>
      <name val="Garamond"/>
      <family val="1"/>
    </font>
    <font>
      <b/>
      <sz val="20"/>
      <color rgb="FFFF0000"/>
      <name val="Garamond"/>
      <family val="1"/>
    </font>
    <font>
      <b/>
      <u val="singleAccounting"/>
      <sz val="12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Garamond"/>
      <family val="1"/>
    </font>
    <font>
      <i/>
      <u/>
      <sz val="12"/>
      <color theme="1"/>
      <name val="Garamond"/>
      <family val="1"/>
    </font>
    <font>
      <i/>
      <sz val="12"/>
      <color rgb="FFC00000"/>
      <name val="Garamond"/>
      <family val="1"/>
    </font>
    <font>
      <i/>
      <sz val="12"/>
      <name val="Garamond"/>
      <family val="1"/>
    </font>
    <font>
      <b/>
      <i/>
      <sz val="12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6" fontId="3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2" applyFont="1" applyFill="1" applyAlignment="1">
      <alignment vertical="center"/>
    </xf>
    <xf numFmtId="164" fontId="2" fillId="0" borderId="0" xfId="2" applyFont="1" applyFill="1"/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4" fontId="5" fillId="0" borderId="0" xfId="2" applyFont="1" applyFill="1"/>
    <xf numFmtId="0" fontId="5" fillId="0" borderId="0" xfId="0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3" borderId="1" xfId="3" applyFont="1" applyFill="1" applyBorder="1" applyAlignment="1">
      <alignment horizontal="center" vertical="center"/>
    </xf>
    <xf numFmtId="3" fontId="2" fillId="3" borderId="1" xfId="3" applyNumberFormat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167" fontId="9" fillId="0" borderId="1" xfId="6" applyFont="1" applyFill="1" applyBorder="1" applyAlignment="1">
      <alignment horizontal="center" vertical="center"/>
    </xf>
    <xf numFmtId="3" fontId="9" fillId="0" borderId="1" xfId="6" applyNumberFormat="1" applyFont="1" applyFill="1" applyBorder="1" applyAlignment="1">
      <alignment horizontal="center" vertical="center"/>
    </xf>
    <xf numFmtId="164" fontId="9" fillId="0" borderId="0" xfId="2" applyFont="1" applyFill="1"/>
    <xf numFmtId="0" fontId="9" fillId="0" borderId="0" xfId="3" applyFont="1"/>
    <xf numFmtId="0" fontId="4" fillId="0" borderId="1" xfId="5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167" fontId="4" fillId="0" borderId="1" xfId="6" applyFont="1" applyFill="1" applyBorder="1" applyAlignment="1">
      <alignment horizontal="center" vertical="center"/>
    </xf>
    <xf numFmtId="3" fontId="4" fillId="0" borderId="1" xfId="6" applyNumberFormat="1" applyFont="1" applyFill="1" applyBorder="1" applyAlignment="1">
      <alignment horizontal="center" vertical="center"/>
    </xf>
    <xf numFmtId="164" fontId="4" fillId="0" borderId="0" xfId="2" applyFont="1" applyFill="1"/>
    <xf numFmtId="0" fontId="4" fillId="0" borderId="0" xfId="3" applyFont="1"/>
    <xf numFmtId="0" fontId="9" fillId="0" borderId="1" xfId="3" applyFont="1" applyBorder="1" applyAlignment="1">
      <alignment horizontal="left" vertical="center" wrapText="1"/>
    </xf>
    <xf numFmtId="0" fontId="2" fillId="0" borderId="1" xfId="5" applyFont="1" applyBorder="1" applyAlignment="1">
      <alignment horizontal="center" vertical="center"/>
    </xf>
    <xf numFmtId="167" fontId="2" fillId="0" borderId="1" xfId="6" applyFont="1" applyFill="1" applyBorder="1" applyAlignment="1">
      <alignment horizontal="center" vertical="center"/>
    </xf>
    <xf numFmtId="3" fontId="2" fillId="0" borderId="1" xfId="6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2" fillId="0" borderId="1" xfId="6" applyNumberFormat="1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3" fontId="10" fillId="0" borderId="1" xfId="6" applyNumberFormat="1" applyFont="1" applyFill="1" applyBorder="1" applyAlignment="1">
      <alignment horizontal="center" vertical="center" wrapText="1"/>
    </xf>
    <xf numFmtId="164" fontId="10" fillId="0" borderId="0" xfId="2" applyFont="1" applyFill="1"/>
    <xf numFmtId="0" fontId="10" fillId="0" borderId="0" xfId="3" applyFont="1"/>
    <xf numFmtId="0" fontId="5" fillId="0" borderId="1" xfId="0" applyFont="1" applyBorder="1"/>
    <xf numFmtId="0" fontId="5" fillId="0" borderId="1" xfId="5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1" xfId="3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4" fontId="5" fillId="0" borderId="0" xfId="2" applyFont="1" applyFill="1" applyAlignment="1">
      <alignment vertical="center"/>
    </xf>
    <xf numFmtId="3" fontId="12" fillId="3" borderId="1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left" vertical="top" wrapText="1"/>
    </xf>
    <xf numFmtId="0" fontId="12" fillId="3" borderId="1" xfId="3" applyFont="1" applyFill="1" applyBorder="1" applyAlignment="1">
      <alignment vertical="top" wrapText="1"/>
    </xf>
    <xf numFmtId="41" fontId="2" fillId="0" borderId="0" xfId="1" applyNumberFormat="1" applyFont="1" applyFill="1" applyAlignment="1">
      <alignment horizontal="center" vertical="center"/>
    </xf>
    <xf numFmtId="41" fontId="2" fillId="0" borderId="0" xfId="1" applyNumberFormat="1" applyFont="1" applyAlignment="1">
      <alignment horizontal="center" vertical="center"/>
    </xf>
    <xf numFmtId="41" fontId="5" fillId="0" borderId="0" xfId="1" applyNumberFormat="1" applyFont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41" fontId="2" fillId="3" borderId="1" xfId="1" applyNumberFormat="1" applyFont="1" applyFill="1" applyBorder="1" applyAlignment="1">
      <alignment horizontal="center" vertical="center"/>
    </xf>
    <xf numFmtId="41" fontId="2" fillId="0" borderId="1" xfId="1" applyNumberFormat="1" applyFont="1" applyBorder="1" applyAlignment="1">
      <alignment horizontal="center" vertical="center" wrapText="1"/>
    </xf>
    <xf numFmtId="41" fontId="12" fillId="3" borderId="1" xfId="1" applyNumberFormat="1" applyFont="1" applyFill="1" applyBorder="1" applyAlignment="1">
      <alignment horizontal="center" vertical="center"/>
    </xf>
    <xf numFmtId="41" fontId="12" fillId="0" borderId="1" xfId="1" applyNumberFormat="1" applyFont="1" applyBorder="1" applyAlignment="1">
      <alignment horizontal="center" vertical="center" wrapText="1"/>
    </xf>
    <xf numFmtId="41" fontId="2" fillId="0" borderId="1" xfId="1" applyNumberFormat="1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>
      <alignment horizontal="center" vertical="center" wrapText="1"/>
    </xf>
    <xf numFmtId="41" fontId="4" fillId="0" borderId="1" xfId="1" applyNumberFormat="1" applyFont="1" applyFill="1" applyBorder="1" applyAlignment="1">
      <alignment horizontal="center" vertical="center" wrapText="1"/>
    </xf>
    <xf numFmtId="41" fontId="2" fillId="0" borderId="1" xfId="1" applyNumberFormat="1" applyFont="1" applyFill="1" applyBorder="1" applyAlignment="1">
      <alignment horizontal="center" vertical="center" wrapText="1"/>
    </xf>
    <xf numFmtId="41" fontId="10" fillId="0" borderId="1" xfId="1" applyNumberFormat="1" applyFont="1" applyFill="1" applyBorder="1" applyAlignment="1">
      <alignment horizontal="center" vertical="center" wrapText="1"/>
    </xf>
    <xf numFmtId="41" fontId="5" fillId="0" borderId="0" xfId="1" applyNumberFormat="1" applyFont="1" applyFill="1" applyAlignment="1">
      <alignment horizontal="center" vertical="center"/>
    </xf>
    <xf numFmtId="0" fontId="15" fillId="5" borderId="0" xfId="0" applyFont="1" applyFill="1"/>
    <xf numFmtId="0" fontId="15" fillId="3" borderId="0" xfId="0" applyFont="1" applyFill="1"/>
    <xf numFmtId="0" fontId="17" fillId="7" borderId="1" xfId="0" applyFont="1" applyFill="1" applyBorder="1"/>
    <xf numFmtId="168" fontId="18" fillId="7" borderId="1" xfId="1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0" fillId="5" borderId="0" xfId="0" applyFill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168" fontId="19" fillId="0" borderId="1" xfId="1" applyNumberFormat="1" applyFont="1" applyBorder="1"/>
    <xf numFmtId="10" fontId="19" fillId="0" borderId="1" xfId="7" applyNumberFormat="1" applyFont="1" applyBorder="1" applyAlignment="1">
      <alignment horizontal="center" vertical="center"/>
    </xf>
    <xf numFmtId="0" fontId="18" fillId="8" borderId="1" xfId="0" quotePrefix="1" applyFont="1" applyFill="1" applyBorder="1" applyAlignment="1">
      <alignment horizontal="center"/>
    </xf>
    <xf numFmtId="0" fontId="18" fillId="8" borderId="1" xfId="0" applyFont="1" applyFill="1" applyBorder="1" applyAlignment="1">
      <alignment horizontal="left"/>
    </xf>
    <xf numFmtId="168" fontId="18" fillId="8" borderId="1" xfId="1" applyNumberFormat="1" applyFont="1" applyFill="1" applyBorder="1" applyAlignment="1">
      <alignment horizontal="right"/>
    </xf>
    <xf numFmtId="10" fontId="18" fillId="8" borderId="1" xfId="7" applyNumberFormat="1" applyFont="1" applyFill="1" applyBorder="1" applyAlignment="1">
      <alignment horizontal="right"/>
    </xf>
    <xf numFmtId="168" fontId="0" fillId="5" borderId="0" xfId="0" applyNumberFormat="1" applyFill="1"/>
    <xf numFmtId="0" fontId="20" fillId="9" borderId="1" xfId="0" quotePrefix="1" applyFont="1" applyFill="1" applyBorder="1" applyAlignment="1">
      <alignment horizontal="center"/>
    </xf>
    <xf numFmtId="0" fontId="18" fillId="9" borderId="1" xfId="0" applyFont="1" applyFill="1" applyBorder="1" applyAlignment="1">
      <alignment horizontal="left"/>
    </xf>
    <xf numFmtId="168" fontId="18" fillId="9" borderId="1" xfId="1" applyNumberFormat="1" applyFont="1" applyFill="1" applyBorder="1" applyAlignment="1">
      <alignment horizontal="right"/>
    </xf>
    <xf numFmtId="168" fontId="18" fillId="10" borderId="1" xfId="1" applyNumberFormat="1" applyFont="1" applyFill="1" applyBorder="1" applyAlignment="1">
      <alignment horizontal="right"/>
    </xf>
    <xf numFmtId="168" fontId="20" fillId="11" borderId="1" xfId="1" applyNumberFormat="1" applyFont="1" applyFill="1" applyBorder="1" applyAlignment="1">
      <alignment horizontal="right"/>
    </xf>
    <xf numFmtId="0" fontId="20" fillId="11" borderId="1" xfId="0" applyFont="1" applyFill="1" applyBorder="1" applyAlignment="1">
      <alignment horizontal="left"/>
    </xf>
    <xf numFmtId="0" fontId="17" fillId="12" borderId="1" xfId="0" quotePrefix="1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168" fontId="21" fillId="12" borderId="1" xfId="1" applyNumberFormat="1" applyFont="1" applyFill="1" applyBorder="1" applyAlignment="1">
      <alignment horizontal="right"/>
    </xf>
    <xf numFmtId="10" fontId="21" fillId="12" borderId="1" xfId="7" applyNumberFormat="1" applyFont="1" applyFill="1" applyBorder="1" applyAlignment="1">
      <alignment horizontal="right"/>
    </xf>
    <xf numFmtId="0" fontId="17" fillId="13" borderId="1" xfId="0" applyFont="1" applyFill="1" applyBorder="1" applyAlignment="1">
      <alignment horizontal="center"/>
    </xf>
    <xf numFmtId="0" fontId="17" fillId="13" borderId="1" xfId="0" applyFont="1" applyFill="1" applyBorder="1"/>
    <xf numFmtId="168" fontId="22" fillId="7" borderId="1" xfId="1" applyNumberFormat="1" applyFont="1" applyFill="1" applyBorder="1" applyAlignment="1">
      <alignment horizontal="right"/>
    </xf>
    <xf numFmtId="9" fontId="22" fillId="0" borderId="0" xfId="7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168" fontId="22" fillId="0" borderId="0" xfId="1" applyNumberFormat="1" applyFont="1" applyFill="1" applyBorder="1" applyAlignment="1">
      <alignment horizontal="right"/>
    </xf>
    <xf numFmtId="168" fontId="18" fillId="0" borderId="0" xfId="1" applyNumberFormat="1" applyFont="1" applyFill="1" applyBorder="1" applyAlignment="1">
      <alignment horizontal="right"/>
    </xf>
    <xf numFmtId="168" fontId="20" fillId="0" borderId="0" xfId="1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167" fontId="23" fillId="3" borderId="0" xfId="0" applyNumberFormat="1" applyFont="1" applyFill="1" applyAlignment="1">
      <alignment vertical="center"/>
    </xf>
    <xf numFmtId="0" fontId="19" fillId="0" borderId="0" xfId="0" applyFont="1"/>
    <xf numFmtId="167" fontId="0" fillId="0" borderId="0" xfId="0" applyNumberFormat="1"/>
    <xf numFmtId="0" fontId="19" fillId="5" borderId="0" xfId="0" applyFont="1" applyFill="1"/>
    <xf numFmtId="41" fontId="9" fillId="0" borderId="0" xfId="1" applyNumberFormat="1" applyFont="1" applyAlignment="1">
      <alignment horizontal="center" vertical="center"/>
    </xf>
    <xf numFmtId="41" fontId="4" fillId="0" borderId="0" xfId="1" applyNumberFormat="1" applyFont="1" applyAlignment="1">
      <alignment horizontal="center" vertical="center"/>
    </xf>
    <xf numFmtId="41" fontId="10" fillId="0" borderId="0" xfId="1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/>
    <xf numFmtId="3" fontId="2" fillId="0" borderId="1" xfId="3" applyNumberFormat="1" applyFont="1" applyBorder="1" applyAlignment="1">
      <alignment horizontal="center" vertical="center"/>
    </xf>
    <xf numFmtId="0" fontId="10" fillId="0" borderId="0" xfId="0" applyFont="1"/>
    <xf numFmtId="0" fontId="26" fillId="7" borderId="0" xfId="3" applyFont="1" applyFill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7" fillId="0" borderId="0" xfId="0" applyFont="1"/>
    <xf numFmtId="169" fontId="2" fillId="0" borderId="0" xfId="1" applyNumberFormat="1" applyFont="1" applyFill="1" applyAlignment="1">
      <alignment vertical="center"/>
    </xf>
    <xf numFmtId="166" fontId="2" fillId="0" borderId="0" xfId="4" applyFont="1" applyAlignment="1">
      <alignment vertical="center"/>
    </xf>
    <xf numFmtId="164" fontId="4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right" vertical="center" wrapText="1"/>
    </xf>
    <xf numFmtId="0" fontId="28" fillId="3" borderId="1" xfId="3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horizontal="center" vertical="center"/>
    </xf>
    <xf numFmtId="164" fontId="28" fillId="3" borderId="1" xfId="2" applyFont="1" applyFill="1" applyBorder="1" applyAlignment="1">
      <alignment vertical="center"/>
    </xf>
    <xf numFmtId="164" fontId="28" fillId="0" borderId="1" xfId="3" applyNumberFormat="1" applyFont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right" vertical="top" wrapText="1"/>
    </xf>
    <xf numFmtId="164" fontId="28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left" vertical="center" wrapText="1"/>
    </xf>
    <xf numFmtId="164" fontId="9" fillId="0" borderId="1" xfId="2" applyFont="1" applyFill="1" applyBorder="1" applyAlignment="1">
      <alignment horizontal="left" vertical="center" wrapText="1"/>
    </xf>
    <xf numFmtId="164" fontId="4" fillId="0" borderId="1" xfId="2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horizontal="left" vertical="center" wrapText="1"/>
    </xf>
    <xf numFmtId="0" fontId="7" fillId="0" borderId="1" xfId="0" applyFont="1" applyBorder="1"/>
    <xf numFmtId="0" fontId="10" fillId="0" borderId="1" xfId="0" applyFont="1" applyBorder="1"/>
    <xf numFmtId="164" fontId="10" fillId="0" borderId="1" xfId="2" applyFont="1" applyFill="1" applyBorder="1" applyAlignment="1">
      <alignment horizontal="left" vertical="center" wrapText="1"/>
    </xf>
    <xf numFmtId="164" fontId="10" fillId="0" borderId="1" xfId="2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vertical="center"/>
    </xf>
    <xf numFmtId="0" fontId="26" fillId="7" borderId="0" xfId="0" applyFont="1" applyFill="1"/>
    <xf numFmtId="170" fontId="2" fillId="0" borderId="0" xfId="1" applyNumberFormat="1" applyFont="1"/>
    <xf numFmtId="170" fontId="2" fillId="0" borderId="0" xfId="3" applyNumberFormat="1" applyFont="1"/>
    <xf numFmtId="14" fontId="5" fillId="0" borderId="0" xfId="0" applyNumberFormat="1" applyFont="1" applyAlignment="1">
      <alignment horizontal="center" vertical="center"/>
    </xf>
    <xf numFmtId="0" fontId="30" fillId="2" borderId="1" xfId="3" applyFont="1" applyFill="1" applyBorder="1" applyAlignment="1">
      <alignment horizontal="right" vertical="center" wrapText="1"/>
    </xf>
    <xf numFmtId="41" fontId="5" fillId="0" borderId="0" xfId="1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</cellXfs>
  <cellStyles count="8">
    <cellStyle name="Comma 2" xfId="6" xr:uid="{00000000-0005-0000-0000-000000000000}"/>
    <cellStyle name="Milliers" xfId="1" builtinId="3"/>
    <cellStyle name="Milliers [0]" xfId="2" builtinId="6"/>
    <cellStyle name="Normal" xfId="0" builtinId="0"/>
    <cellStyle name="Normal 2" xfId="4" xr:uid="{00000000-0005-0000-0000-000004000000}"/>
    <cellStyle name="Normal 2 2" xfId="3" xr:uid="{00000000-0005-0000-0000-000005000000}"/>
    <cellStyle name="Normal 5" xfId="5" xr:uid="{00000000-0005-0000-0000-000006000000}"/>
    <cellStyle name="Pourcentage" xfId="7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4" formatCode="0.00%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  <numFmt numFmtId="168" formatCode="_-* #,##0\ _€_-;\-* #,##0\ _€_-;_-* &quot;-&quot;??\ _€_-;_-@_-"/>
      <border diagonalUp="0" diagonalDown="0" outline="0">
        <left style="thin">
          <color theme="3" tint="0.79998168889431442"/>
        </left>
        <right/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</dxf>
    <dxf>
      <font>
        <strike val="0"/>
        <outline val="0"/>
        <shadow val="0"/>
        <u val="none"/>
        <vertAlign val="baseline"/>
        <sz val="15"/>
        <color theme="1"/>
        <name val="Garamond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3</xdr:row>
      <xdr:rowOff>140971</xdr:rowOff>
    </xdr:from>
    <xdr:to>
      <xdr:col>5</xdr:col>
      <xdr:colOff>1043941</xdr:colOff>
      <xdr:row>9</xdr:row>
      <xdr:rowOff>182881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2F3EDE2-AF7C-416A-A593-C655E34B5A01}"/>
            </a:ext>
          </a:extLst>
        </xdr:cNvPr>
        <xdr:cNvSpPr/>
      </xdr:nvSpPr>
      <xdr:spPr>
        <a:xfrm>
          <a:off x="5153026" y="769621"/>
          <a:ext cx="2720340" cy="129921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PAM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</xdr:row>
      <xdr:rowOff>171450</xdr:rowOff>
    </xdr:from>
    <xdr:to>
      <xdr:col>5</xdr:col>
      <xdr:colOff>809625</xdr:colOff>
      <xdr:row>10</xdr:row>
      <xdr:rowOff>133349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11294616-E523-43E5-962E-EB24BB29DF0C}"/>
            </a:ext>
          </a:extLst>
        </xdr:cNvPr>
        <xdr:cNvSpPr/>
      </xdr:nvSpPr>
      <xdr:spPr>
        <a:xfrm>
          <a:off x="5010150" y="590550"/>
          <a:ext cx="2657475" cy="163829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Programme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Alimentaire Mondiale des Etats Unies en Côte d'ivoire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1747 Abidjan 01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+225 27 20 20 77 00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161925</xdr:rowOff>
    </xdr:from>
    <xdr:to>
      <xdr:col>4</xdr:col>
      <xdr:colOff>1047750</xdr:colOff>
      <xdr:row>10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2774239-04F2-476D-AD55-CB0FDEE05237}"/>
            </a:ext>
          </a:extLst>
        </xdr:cNvPr>
        <xdr:cNvSpPr/>
      </xdr:nvSpPr>
      <xdr:spPr>
        <a:xfrm>
          <a:off x="4724400" y="581025"/>
          <a:ext cx="2657475" cy="15144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Programme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Alimentaire Mondiale des Etats Unies en Côte d'ivoire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1747 Abidjan 01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+225 27 20 20 77 00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</xdr:row>
      <xdr:rowOff>171450</xdr:rowOff>
    </xdr:from>
    <xdr:to>
      <xdr:col>5</xdr:col>
      <xdr:colOff>809625</xdr:colOff>
      <xdr:row>10</xdr:row>
      <xdr:rowOff>133349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ADE43BD-9558-4E58-9D37-66AF5668CCF6}"/>
            </a:ext>
          </a:extLst>
        </xdr:cNvPr>
        <xdr:cNvSpPr/>
      </xdr:nvSpPr>
      <xdr:spPr>
        <a:xfrm>
          <a:off x="5010150" y="590550"/>
          <a:ext cx="2657475" cy="163829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Programme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Alimentaire Mondiale des Etats Unies en Côte d'ivoire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1747 Abidjan 01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+225 27 20 20 77 00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161925</xdr:rowOff>
    </xdr:from>
    <xdr:to>
      <xdr:col>4</xdr:col>
      <xdr:colOff>1047750</xdr:colOff>
      <xdr:row>10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F1105613-20D6-4D91-B8B6-BB592C99F872}"/>
            </a:ext>
          </a:extLst>
        </xdr:cNvPr>
        <xdr:cNvSpPr/>
      </xdr:nvSpPr>
      <xdr:spPr>
        <a:xfrm>
          <a:off x="4724400" y="581025"/>
          <a:ext cx="2657475" cy="15144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Programme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Alimentaire Mondiale des Etats Unies en Côte d'ivoire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1747 Abidjan 01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+225 27 20 20 77 00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  <xdr:twoCellAnchor editAs="oneCell">
    <xdr:from>
      <xdr:col>8</xdr:col>
      <xdr:colOff>9524</xdr:colOff>
      <xdr:row>7</xdr:row>
      <xdr:rowOff>85724</xdr:rowOff>
    </xdr:from>
    <xdr:to>
      <xdr:col>17</xdr:col>
      <xdr:colOff>435394</xdr:colOff>
      <xdr:row>40</xdr:row>
      <xdr:rowOff>76199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A4AEAD-9067-58B5-5E83-6F603F04F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4" y="1552574"/>
          <a:ext cx="6398045" cy="9001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3A5413-B3F3-4053-B127-22AF23714F88}" name="Tableau15" displayName="Tableau15" ref="B6:F16" headerRowDxfId="17" dataDxfId="16">
  <autoFilter ref="B6:F16" xr:uid="{F03A5413-B3F3-4053-B127-22AF23714F88}"/>
  <tableColumns count="5">
    <tableColumn id="1" xr3:uid="{B73A6716-5A86-43D6-BDDA-67751EFC86D1}" name="LIBELLE" totalsRowLabel="TOTAL" dataDxfId="15" totalsRowDxfId="14"/>
    <tableColumn id="2" xr3:uid="{A3012A65-6D40-4BD6-8A42-A89435A40AD7}" name="MONTANT " totalsRowFunction="sum" dataDxfId="13" totalsRowDxfId="12" dataCellStyle="Milliers"/>
    <tableColumn id="3" xr3:uid="{E816DF6A-06D1-449C-AA74-C6B70DC53DC4}" name="REALISATIONS" totalsRowFunction="sum" dataDxfId="11" totalsRowDxfId="10" dataCellStyle="Milliers"/>
    <tableColumn id="4" xr3:uid="{1C10475C-9B27-4BD4-AD23-75C58333D487}" name="ECART" totalsRowFunction="sum" dataDxfId="9" totalsRowDxfId="8" dataCellStyle="Milliers"/>
    <tableColumn id="5" xr3:uid="{27B9D150-4B31-475A-9C49-239D64A3CCF1}" name="%" totalsRowFunction="custom" dataDxfId="7" totalsRowDxfId="6" dataCellStyle="Pourcentage">
      <totalsRowFormula>Tableau15[[#Totals],[REALISATIONS]]/Tableau15[[#Totals],[MONTANT ]]</totalsRow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EFBEB2-5D3D-43BE-8CF7-60F3E4A9DE5C}" name="Tableau16" displayName="Tableau16" ref="A6:A16" headerRowDxfId="5" dataDxfId="3" headerRowBorderDxfId="4" tableBorderDxfId="2">
  <autoFilter ref="A6:A16" xr:uid="{09EFBEB2-5D3D-43BE-8CF7-60F3E4A9DE5C}"/>
  <tableColumns count="1">
    <tableColumn id="1" xr3:uid="{888ACE19-06ED-4822-BA72-B4216A1E2661}" name="N°" totalsRowFunction="count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A17B-9A60-4B61-8C30-148A36246826}">
  <dimension ref="A1:G64"/>
  <sheetViews>
    <sheetView topLeftCell="A37" workbookViewId="0">
      <selection activeCell="G60" sqref="G60"/>
    </sheetView>
  </sheetViews>
  <sheetFormatPr baseColWidth="10" defaultColWidth="9.140625" defaultRowHeight="17.100000000000001" customHeight="1" x14ac:dyDescent="0.25"/>
  <cols>
    <col min="1" max="1" width="6.140625" style="6" customWidth="1"/>
    <col min="2" max="2" width="62.140625" style="4" customWidth="1"/>
    <col min="3" max="3" width="7.85546875" style="4" customWidth="1"/>
    <col min="4" max="4" width="10" style="3" customWidth="1"/>
    <col min="5" max="5" width="16.28515625" style="3" customWidth="1"/>
    <col min="6" max="6" width="15.7109375" style="4" bestFit="1" customWidth="1"/>
    <col min="7" max="7" width="8.7109375" style="3" customWidth="1"/>
    <col min="8" max="252" width="9.140625" style="4"/>
    <col min="253" max="253" width="8.42578125" style="4" customWidth="1"/>
    <col min="254" max="254" width="54.7109375" style="4" customWidth="1"/>
    <col min="255" max="255" width="7.85546875" style="4" customWidth="1"/>
    <col min="256" max="256" width="10" style="4" customWidth="1"/>
    <col min="257" max="257" width="20.5703125" style="4" customWidth="1"/>
    <col min="258" max="258" width="15.7109375" style="4" bestFit="1" customWidth="1"/>
    <col min="259" max="259" width="14.5703125" style="4" bestFit="1" customWidth="1"/>
    <col min="260" max="508" width="9.140625" style="4"/>
    <col min="509" max="509" width="8.42578125" style="4" customWidth="1"/>
    <col min="510" max="510" width="54.7109375" style="4" customWidth="1"/>
    <col min="511" max="511" width="7.85546875" style="4" customWidth="1"/>
    <col min="512" max="512" width="10" style="4" customWidth="1"/>
    <col min="513" max="513" width="20.5703125" style="4" customWidth="1"/>
    <col min="514" max="514" width="15.7109375" style="4" bestFit="1" customWidth="1"/>
    <col min="515" max="515" width="14.5703125" style="4" bestFit="1" customWidth="1"/>
    <col min="516" max="764" width="9.140625" style="4"/>
    <col min="765" max="765" width="8.42578125" style="4" customWidth="1"/>
    <col min="766" max="766" width="54.7109375" style="4" customWidth="1"/>
    <col min="767" max="767" width="7.85546875" style="4" customWidth="1"/>
    <col min="768" max="768" width="10" style="4" customWidth="1"/>
    <col min="769" max="769" width="20.5703125" style="4" customWidth="1"/>
    <col min="770" max="770" width="15.7109375" style="4" bestFit="1" customWidth="1"/>
    <col min="771" max="771" width="14.5703125" style="4" bestFit="1" customWidth="1"/>
    <col min="772" max="1020" width="9.140625" style="4"/>
    <col min="1021" max="1021" width="8.42578125" style="4" customWidth="1"/>
    <col min="1022" max="1022" width="54.7109375" style="4" customWidth="1"/>
    <col min="1023" max="1023" width="7.85546875" style="4" customWidth="1"/>
    <col min="1024" max="1024" width="10" style="4" customWidth="1"/>
    <col min="1025" max="1025" width="20.5703125" style="4" customWidth="1"/>
    <col min="1026" max="1026" width="15.7109375" style="4" bestFit="1" customWidth="1"/>
    <col min="1027" max="1027" width="14.5703125" style="4" bestFit="1" customWidth="1"/>
    <col min="1028" max="1276" width="9.140625" style="4"/>
    <col min="1277" max="1277" width="8.42578125" style="4" customWidth="1"/>
    <col min="1278" max="1278" width="54.7109375" style="4" customWidth="1"/>
    <col min="1279" max="1279" width="7.85546875" style="4" customWidth="1"/>
    <col min="1280" max="1280" width="10" style="4" customWidth="1"/>
    <col min="1281" max="1281" width="20.5703125" style="4" customWidth="1"/>
    <col min="1282" max="1282" width="15.7109375" style="4" bestFit="1" customWidth="1"/>
    <col min="1283" max="1283" width="14.5703125" style="4" bestFit="1" customWidth="1"/>
    <col min="1284" max="1532" width="9.140625" style="4"/>
    <col min="1533" max="1533" width="8.42578125" style="4" customWidth="1"/>
    <col min="1534" max="1534" width="54.7109375" style="4" customWidth="1"/>
    <col min="1535" max="1535" width="7.85546875" style="4" customWidth="1"/>
    <col min="1536" max="1536" width="10" style="4" customWidth="1"/>
    <col min="1537" max="1537" width="20.5703125" style="4" customWidth="1"/>
    <col min="1538" max="1538" width="15.7109375" style="4" bestFit="1" customWidth="1"/>
    <col min="1539" max="1539" width="14.5703125" style="4" bestFit="1" customWidth="1"/>
    <col min="1540" max="1788" width="9.140625" style="4"/>
    <col min="1789" max="1789" width="8.42578125" style="4" customWidth="1"/>
    <col min="1790" max="1790" width="54.7109375" style="4" customWidth="1"/>
    <col min="1791" max="1791" width="7.85546875" style="4" customWidth="1"/>
    <col min="1792" max="1792" width="10" style="4" customWidth="1"/>
    <col min="1793" max="1793" width="20.5703125" style="4" customWidth="1"/>
    <col min="1794" max="1794" width="15.7109375" style="4" bestFit="1" customWidth="1"/>
    <col min="1795" max="1795" width="14.5703125" style="4" bestFit="1" customWidth="1"/>
    <col min="1796" max="2044" width="9.140625" style="4"/>
    <col min="2045" max="2045" width="8.42578125" style="4" customWidth="1"/>
    <col min="2046" max="2046" width="54.7109375" style="4" customWidth="1"/>
    <col min="2047" max="2047" width="7.85546875" style="4" customWidth="1"/>
    <col min="2048" max="2048" width="10" style="4" customWidth="1"/>
    <col min="2049" max="2049" width="20.5703125" style="4" customWidth="1"/>
    <col min="2050" max="2050" width="15.7109375" style="4" bestFit="1" customWidth="1"/>
    <col min="2051" max="2051" width="14.5703125" style="4" bestFit="1" customWidth="1"/>
    <col min="2052" max="2300" width="9.140625" style="4"/>
    <col min="2301" max="2301" width="8.42578125" style="4" customWidth="1"/>
    <col min="2302" max="2302" width="54.7109375" style="4" customWidth="1"/>
    <col min="2303" max="2303" width="7.85546875" style="4" customWidth="1"/>
    <col min="2304" max="2304" width="10" style="4" customWidth="1"/>
    <col min="2305" max="2305" width="20.5703125" style="4" customWidth="1"/>
    <col min="2306" max="2306" width="15.7109375" style="4" bestFit="1" customWidth="1"/>
    <col min="2307" max="2307" width="14.5703125" style="4" bestFit="1" customWidth="1"/>
    <col min="2308" max="2556" width="9.140625" style="4"/>
    <col min="2557" max="2557" width="8.42578125" style="4" customWidth="1"/>
    <col min="2558" max="2558" width="54.7109375" style="4" customWidth="1"/>
    <col min="2559" max="2559" width="7.85546875" style="4" customWidth="1"/>
    <col min="2560" max="2560" width="10" style="4" customWidth="1"/>
    <col min="2561" max="2561" width="20.5703125" style="4" customWidth="1"/>
    <col min="2562" max="2562" width="15.7109375" style="4" bestFit="1" customWidth="1"/>
    <col min="2563" max="2563" width="14.5703125" style="4" bestFit="1" customWidth="1"/>
    <col min="2564" max="2812" width="9.140625" style="4"/>
    <col min="2813" max="2813" width="8.42578125" style="4" customWidth="1"/>
    <col min="2814" max="2814" width="54.7109375" style="4" customWidth="1"/>
    <col min="2815" max="2815" width="7.85546875" style="4" customWidth="1"/>
    <col min="2816" max="2816" width="10" style="4" customWidth="1"/>
    <col min="2817" max="2817" width="20.5703125" style="4" customWidth="1"/>
    <col min="2818" max="2818" width="15.7109375" style="4" bestFit="1" customWidth="1"/>
    <col min="2819" max="2819" width="14.5703125" style="4" bestFit="1" customWidth="1"/>
    <col min="2820" max="3068" width="9.140625" style="4"/>
    <col min="3069" max="3069" width="8.42578125" style="4" customWidth="1"/>
    <col min="3070" max="3070" width="54.7109375" style="4" customWidth="1"/>
    <col min="3071" max="3071" width="7.85546875" style="4" customWidth="1"/>
    <col min="3072" max="3072" width="10" style="4" customWidth="1"/>
    <col min="3073" max="3073" width="20.5703125" style="4" customWidth="1"/>
    <col min="3074" max="3074" width="15.7109375" style="4" bestFit="1" customWidth="1"/>
    <col min="3075" max="3075" width="14.5703125" style="4" bestFit="1" customWidth="1"/>
    <col min="3076" max="3324" width="9.140625" style="4"/>
    <col min="3325" max="3325" width="8.42578125" style="4" customWidth="1"/>
    <col min="3326" max="3326" width="54.7109375" style="4" customWidth="1"/>
    <col min="3327" max="3327" width="7.85546875" style="4" customWidth="1"/>
    <col min="3328" max="3328" width="10" style="4" customWidth="1"/>
    <col min="3329" max="3329" width="20.5703125" style="4" customWidth="1"/>
    <col min="3330" max="3330" width="15.7109375" style="4" bestFit="1" customWidth="1"/>
    <col min="3331" max="3331" width="14.5703125" style="4" bestFit="1" customWidth="1"/>
    <col min="3332" max="3580" width="9.140625" style="4"/>
    <col min="3581" max="3581" width="8.42578125" style="4" customWidth="1"/>
    <col min="3582" max="3582" width="54.7109375" style="4" customWidth="1"/>
    <col min="3583" max="3583" width="7.85546875" style="4" customWidth="1"/>
    <col min="3584" max="3584" width="10" style="4" customWidth="1"/>
    <col min="3585" max="3585" width="20.5703125" style="4" customWidth="1"/>
    <col min="3586" max="3586" width="15.7109375" style="4" bestFit="1" customWidth="1"/>
    <col min="3587" max="3587" width="14.5703125" style="4" bestFit="1" customWidth="1"/>
    <col min="3588" max="3836" width="9.140625" style="4"/>
    <col min="3837" max="3837" width="8.42578125" style="4" customWidth="1"/>
    <col min="3838" max="3838" width="54.7109375" style="4" customWidth="1"/>
    <col min="3839" max="3839" width="7.85546875" style="4" customWidth="1"/>
    <col min="3840" max="3840" width="10" style="4" customWidth="1"/>
    <col min="3841" max="3841" width="20.5703125" style="4" customWidth="1"/>
    <col min="3842" max="3842" width="15.7109375" style="4" bestFit="1" customWidth="1"/>
    <col min="3843" max="3843" width="14.5703125" style="4" bestFit="1" customWidth="1"/>
    <col min="3844" max="4092" width="9.140625" style="4"/>
    <col min="4093" max="4093" width="8.42578125" style="4" customWidth="1"/>
    <col min="4094" max="4094" width="54.7109375" style="4" customWidth="1"/>
    <col min="4095" max="4095" width="7.85546875" style="4" customWidth="1"/>
    <col min="4096" max="4096" width="10" style="4" customWidth="1"/>
    <col min="4097" max="4097" width="20.5703125" style="4" customWidth="1"/>
    <col min="4098" max="4098" width="15.7109375" style="4" bestFit="1" customWidth="1"/>
    <col min="4099" max="4099" width="14.5703125" style="4" bestFit="1" customWidth="1"/>
    <col min="4100" max="4348" width="9.140625" style="4"/>
    <col min="4349" max="4349" width="8.42578125" style="4" customWidth="1"/>
    <col min="4350" max="4350" width="54.7109375" style="4" customWidth="1"/>
    <col min="4351" max="4351" width="7.85546875" style="4" customWidth="1"/>
    <col min="4352" max="4352" width="10" style="4" customWidth="1"/>
    <col min="4353" max="4353" width="20.5703125" style="4" customWidth="1"/>
    <col min="4354" max="4354" width="15.7109375" style="4" bestFit="1" customWidth="1"/>
    <col min="4355" max="4355" width="14.5703125" style="4" bestFit="1" customWidth="1"/>
    <col min="4356" max="4604" width="9.140625" style="4"/>
    <col min="4605" max="4605" width="8.42578125" style="4" customWidth="1"/>
    <col min="4606" max="4606" width="54.7109375" style="4" customWidth="1"/>
    <col min="4607" max="4607" width="7.85546875" style="4" customWidth="1"/>
    <col min="4608" max="4608" width="10" style="4" customWidth="1"/>
    <col min="4609" max="4609" width="20.5703125" style="4" customWidth="1"/>
    <col min="4610" max="4610" width="15.7109375" style="4" bestFit="1" customWidth="1"/>
    <col min="4611" max="4611" width="14.5703125" style="4" bestFit="1" customWidth="1"/>
    <col min="4612" max="4860" width="9.140625" style="4"/>
    <col min="4861" max="4861" width="8.42578125" style="4" customWidth="1"/>
    <col min="4862" max="4862" width="54.7109375" style="4" customWidth="1"/>
    <col min="4863" max="4863" width="7.85546875" style="4" customWidth="1"/>
    <col min="4864" max="4864" width="10" style="4" customWidth="1"/>
    <col min="4865" max="4865" width="20.5703125" style="4" customWidth="1"/>
    <col min="4866" max="4866" width="15.7109375" style="4" bestFit="1" customWidth="1"/>
    <col min="4867" max="4867" width="14.5703125" style="4" bestFit="1" customWidth="1"/>
    <col min="4868" max="5116" width="9.140625" style="4"/>
    <col min="5117" max="5117" width="8.42578125" style="4" customWidth="1"/>
    <col min="5118" max="5118" width="54.7109375" style="4" customWidth="1"/>
    <col min="5119" max="5119" width="7.85546875" style="4" customWidth="1"/>
    <col min="5120" max="5120" width="10" style="4" customWidth="1"/>
    <col min="5121" max="5121" width="20.5703125" style="4" customWidth="1"/>
    <col min="5122" max="5122" width="15.7109375" style="4" bestFit="1" customWidth="1"/>
    <col min="5123" max="5123" width="14.5703125" style="4" bestFit="1" customWidth="1"/>
    <col min="5124" max="5372" width="9.140625" style="4"/>
    <col min="5373" max="5373" width="8.42578125" style="4" customWidth="1"/>
    <col min="5374" max="5374" width="54.7109375" style="4" customWidth="1"/>
    <col min="5375" max="5375" width="7.85546875" style="4" customWidth="1"/>
    <col min="5376" max="5376" width="10" style="4" customWidth="1"/>
    <col min="5377" max="5377" width="20.5703125" style="4" customWidth="1"/>
    <col min="5378" max="5378" width="15.7109375" style="4" bestFit="1" customWidth="1"/>
    <col min="5379" max="5379" width="14.5703125" style="4" bestFit="1" customWidth="1"/>
    <col min="5380" max="5628" width="9.140625" style="4"/>
    <col min="5629" max="5629" width="8.42578125" style="4" customWidth="1"/>
    <col min="5630" max="5630" width="54.7109375" style="4" customWidth="1"/>
    <col min="5631" max="5631" width="7.85546875" style="4" customWidth="1"/>
    <col min="5632" max="5632" width="10" style="4" customWidth="1"/>
    <col min="5633" max="5633" width="20.5703125" style="4" customWidth="1"/>
    <col min="5634" max="5634" width="15.7109375" style="4" bestFit="1" customWidth="1"/>
    <col min="5635" max="5635" width="14.5703125" style="4" bestFit="1" customWidth="1"/>
    <col min="5636" max="5884" width="9.140625" style="4"/>
    <col min="5885" max="5885" width="8.42578125" style="4" customWidth="1"/>
    <col min="5886" max="5886" width="54.7109375" style="4" customWidth="1"/>
    <col min="5887" max="5887" width="7.85546875" style="4" customWidth="1"/>
    <col min="5888" max="5888" width="10" style="4" customWidth="1"/>
    <col min="5889" max="5889" width="20.5703125" style="4" customWidth="1"/>
    <col min="5890" max="5890" width="15.7109375" style="4" bestFit="1" customWidth="1"/>
    <col min="5891" max="5891" width="14.5703125" style="4" bestFit="1" customWidth="1"/>
    <col min="5892" max="6140" width="9.140625" style="4"/>
    <col min="6141" max="6141" width="8.42578125" style="4" customWidth="1"/>
    <col min="6142" max="6142" width="54.7109375" style="4" customWidth="1"/>
    <col min="6143" max="6143" width="7.85546875" style="4" customWidth="1"/>
    <col min="6144" max="6144" width="10" style="4" customWidth="1"/>
    <col min="6145" max="6145" width="20.5703125" style="4" customWidth="1"/>
    <col min="6146" max="6146" width="15.7109375" style="4" bestFit="1" customWidth="1"/>
    <col min="6147" max="6147" width="14.5703125" style="4" bestFit="1" customWidth="1"/>
    <col min="6148" max="6396" width="9.140625" style="4"/>
    <col min="6397" max="6397" width="8.42578125" style="4" customWidth="1"/>
    <col min="6398" max="6398" width="54.7109375" style="4" customWidth="1"/>
    <col min="6399" max="6399" width="7.85546875" style="4" customWidth="1"/>
    <col min="6400" max="6400" width="10" style="4" customWidth="1"/>
    <col min="6401" max="6401" width="20.5703125" style="4" customWidth="1"/>
    <col min="6402" max="6402" width="15.7109375" style="4" bestFit="1" customWidth="1"/>
    <col min="6403" max="6403" width="14.5703125" style="4" bestFit="1" customWidth="1"/>
    <col min="6404" max="6652" width="9.140625" style="4"/>
    <col min="6653" max="6653" width="8.42578125" style="4" customWidth="1"/>
    <col min="6654" max="6654" width="54.7109375" style="4" customWidth="1"/>
    <col min="6655" max="6655" width="7.85546875" style="4" customWidth="1"/>
    <col min="6656" max="6656" width="10" style="4" customWidth="1"/>
    <col min="6657" max="6657" width="20.5703125" style="4" customWidth="1"/>
    <col min="6658" max="6658" width="15.7109375" style="4" bestFit="1" customWidth="1"/>
    <col min="6659" max="6659" width="14.5703125" style="4" bestFit="1" customWidth="1"/>
    <col min="6660" max="6908" width="9.140625" style="4"/>
    <col min="6909" max="6909" width="8.42578125" style="4" customWidth="1"/>
    <col min="6910" max="6910" width="54.7109375" style="4" customWidth="1"/>
    <col min="6911" max="6911" width="7.85546875" style="4" customWidth="1"/>
    <col min="6912" max="6912" width="10" style="4" customWidth="1"/>
    <col min="6913" max="6913" width="20.5703125" style="4" customWidth="1"/>
    <col min="6914" max="6914" width="15.7109375" style="4" bestFit="1" customWidth="1"/>
    <col min="6915" max="6915" width="14.5703125" style="4" bestFit="1" customWidth="1"/>
    <col min="6916" max="7164" width="9.140625" style="4"/>
    <col min="7165" max="7165" width="8.42578125" style="4" customWidth="1"/>
    <col min="7166" max="7166" width="54.7109375" style="4" customWidth="1"/>
    <col min="7167" max="7167" width="7.85546875" style="4" customWidth="1"/>
    <col min="7168" max="7168" width="10" style="4" customWidth="1"/>
    <col min="7169" max="7169" width="20.5703125" style="4" customWidth="1"/>
    <col min="7170" max="7170" width="15.7109375" style="4" bestFit="1" customWidth="1"/>
    <col min="7171" max="7171" width="14.5703125" style="4" bestFit="1" customWidth="1"/>
    <col min="7172" max="7420" width="9.140625" style="4"/>
    <col min="7421" max="7421" width="8.42578125" style="4" customWidth="1"/>
    <col min="7422" max="7422" width="54.7109375" style="4" customWidth="1"/>
    <col min="7423" max="7423" width="7.85546875" style="4" customWidth="1"/>
    <col min="7424" max="7424" width="10" style="4" customWidth="1"/>
    <col min="7425" max="7425" width="20.5703125" style="4" customWidth="1"/>
    <col min="7426" max="7426" width="15.7109375" style="4" bestFit="1" customWidth="1"/>
    <col min="7427" max="7427" width="14.5703125" style="4" bestFit="1" customWidth="1"/>
    <col min="7428" max="7676" width="9.140625" style="4"/>
    <col min="7677" max="7677" width="8.42578125" style="4" customWidth="1"/>
    <col min="7678" max="7678" width="54.7109375" style="4" customWidth="1"/>
    <col min="7679" max="7679" width="7.85546875" style="4" customWidth="1"/>
    <col min="7680" max="7680" width="10" style="4" customWidth="1"/>
    <col min="7681" max="7681" width="20.5703125" style="4" customWidth="1"/>
    <col min="7682" max="7682" width="15.7109375" style="4" bestFit="1" customWidth="1"/>
    <col min="7683" max="7683" width="14.5703125" style="4" bestFit="1" customWidth="1"/>
    <col min="7684" max="7932" width="9.140625" style="4"/>
    <col min="7933" max="7933" width="8.42578125" style="4" customWidth="1"/>
    <col min="7934" max="7934" width="54.7109375" style="4" customWidth="1"/>
    <col min="7935" max="7935" width="7.85546875" style="4" customWidth="1"/>
    <col min="7936" max="7936" width="10" style="4" customWidth="1"/>
    <col min="7937" max="7937" width="20.5703125" style="4" customWidth="1"/>
    <col min="7938" max="7938" width="15.7109375" style="4" bestFit="1" customWidth="1"/>
    <col min="7939" max="7939" width="14.5703125" style="4" bestFit="1" customWidth="1"/>
    <col min="7940" max="8188" width="9.140625" style="4"/>
    <col min="8189" max="8189" width="8.42578125" style="4" customWidth="1"/>
    <col min="8190" max="8190" width="54.7109375" style="4" customWidth="1"/>
    <col min="8191" max="8191" width="7.85546875" style="4" customWidth="1"/>
    <col min="8192" max="8192" width="10" style="4" customWidth="1"/>
    <col min="8193" max="8193" width="20.5703125" style="4" customWidth="1"/>
    <col min="8194" max="8194" width="15.7109375" style="4" bestFit="1" customWidth="1"/>
    <col min="8195" max="8195" width="14.5703125" style="4" bestFit="1" customWidth="1"/>
    <col min="8196" max="8444" width="9.140625" style="4"/>
    <col min="8445" max="8445" width="8.42578125" style="4" customWidth="1"/>
    <col min="8446" max="8446" width="54.7109375" style="4" customWidth="1"/>
    <col min="8447" max="8447" width="7.85546875" style="4" customWidth="1"/>
    <col min="8448" max="8448" width="10" style="4" customWidth="1"/>
    <col min="8449" max="8449" width="20.5703125" style="4" customWidth="1"/>
    <col min="8450" max="8450" width="15.7109375" style="4" bestFit="1" customWidth="1"/>
    <col min="8451" max="8451" width="14.5703125" style="4" bestFit="1" customWidth="1"/>
    <col min="8452" max="8700" width="9.140625" style="4"/>
    <col min="8701" max="8701" width="8.42578125" style="4" customWidth="1"/>
    <col min="8702" max="8702" width="54.7109375" style="4" customWidth="1"/>
    <col min="8703" max="8703" width="7.85546875" style="4" customWidth="1"/>
    <col min="8704" max="8704" width="10" style="4" customWidth="1"/>
    <col min="8705" max="8705" width="20.5703125" style="4" customWidth="1"/>
    <col min="8706" max="8706" width="15.7109375" style="4" bestFit="1" customWidth="1"/>
    <col min="8707" max="8707" width="14.5703125" style="4" bestFit="1" customWidth="1"/>
    <col min="8708" max="8956" width="9.140625" style="4"/>
    <col min="8957" max="8957" width="8.42578125" style="4" customWidth="1"/>
    <col min="8958" max="8958" width="54.7109375" style="4" customWidth="1"/>
    <col min="8959" max="8959" width="7.85546875" style="4" customWidth="1"/>
    <col min="8960" max="8960" width="10" style="4" customWidth="1"/>
    <col min="8961" max="8961" width="20.5703125" style="4" customWidth="1"/>
    <col min="8962" max="8962" width="15.7109375" style="4" bestFit="1" customWidth="1"/>
    <col min="8963" max="8963" width="14.5703125" style="4" bestFit="1" customWidth="1"/>
    <col min="8964" max="9212" width="9.140625" style="4"/>
    <col min="9213" max="9213" width="8.42578125" style="4" customWidth="1"/>
    <col min="9214" max="9214" width="54.7109375" style="4" customWidth="1"/>
    <col min="9215" max="9215" width="7.85546875" style="4" customWidth="1"/>
    <col min="9216" max="9216" width="10" style="4" customWidth="1"/>
    <col min="9217" max="9217" width="20.5703125" style="4" customWidth="1"/>
    <col min="9218" max="9218" width="15.7109375" style="4" bestFit="1" customWidth="1"/>
    <col min="9219" max="9219" width="14.5703125" style="4" bestFit="1" customWidth="1"/>
    <col min="9220" max="9468" width="9.140625" style="4"/>
    <col min="9469" max="9469" width="8.42578125" style="4" customWidth="1"/>
    <col min="9470" max="9470" width="54.7109375" style="4" customWidth="1"/>
    <col min="9471" max="9471" width="7.85546875" style="4" customWidth="1"/>
    <col min="9472" max="9472" width="10" style="4" customWidth="1"/>
    <col min="9473" max="9473" width="20.5703125" style="4" customWidth="1"/>
    <col min="9474" max="9474" width="15.7109375" style="4" bestFit="1" customWidth="1"/>
    <col min="9475" max="9475" width="14.5703125" style="4" bestFit="1" customWidth="1"/>
    <col min="9476" max="9724" width="9.140625" style="4"/>
    <col min="9725" max="9725" width="8.42578125" style="4" customWidth="1"/>
    <col min="9726" max="9726" width="54.7109375" style="4" customWidth="1"/>
    <col min="9727" max="9727" width="7.85546875" style="4" customWidth="1"/>
    <col min="9728" max="9728" width="10" style="4" customWidth="1"/>
    <col min="9729" max="9729" width="20.5703125" style="4" customWidth="1"/>
    <col min="9730" max="9730" width="15.7109375" style="4" bestFit="1" customWidth="1"/>
    <col min="9731" max="9731" width="14.5703125" style="4" bestFit="1" customWidth="1"/>
    <col min="9732" max="9980" width="9.140625" style="4"/>
    <col min="9981" max="9981" width="8.42578125" style="4" customWidth="1"/>
    <col min="9982" max="9982" width="54.7109375" style="4" customWidth="1"/>
    <col min="9983" max="9983" width="7.85546875" style="4" customWidth="1"/>
    <col min="9984" max="9984" width="10" style="4" customWidth="1"/>
    <col min="9985" max="9985" width="20.5703125" style="4" customWidth="1"/>
    <col min="9986" max="9986" width="15.7109375" style="4" bestFit="1" customWidth="1"/>
    <col min="9987" max="9987" width="14.5703125" style="4" bestFit="1" customWidth="1"/>
    <col min="9988" max="10236" width="9.140625" style="4"/>
    <col min="10237" max="10237" width="8.42578125" style="4" customWidth="1"/>
    <col min="10238" max="10238" width="54.7109375" style="4" customWidth="1"/>
    <col min="10239" max="10239" width="7.85546875" style="4" customWidth="1"/>
    <col min="10240" max="10240" width="10" style="4" customWidth="1"/>
    <col min="10241" max="10241" width="20.5703125" style="4" customWidth="1"/>
    <col min="10242" max="10242" width="15.7109375" style="4" bestFit="1" customWidth="1"/>
    <col min="10243" max="10243" width="14.5703125" style="4" bestFit="1" customWidth="1"/>
    <col min="10244" max="10492" width="9.140625" style="4"/>
    <col min="10493" max="10493" width="8.42578125" style="4" customWidth="1"/>
    <col min="10494" max="10494" width="54.7109375" style="4" customWidth="1"/>
    <col min="10495" max="10495" width="7.85546875" style="4" customWidth="1"/>
    <col min="10496" max="10496" width="10" style="4" customWidth="1"/>
    <col min="10497" max="10497" width="20.5703125" style="4" customWidth="1"/>
    <col min="10498" max="10498" width="15.7109375" style="4" bestFit="1" customWidth="1"/>
    <col min="10499" max="10499" width="14.5703125" style="4" bestFit="1" customWidth="1"/>
    <col min="10500" max="10748" width="9.140625" style="4"/>
    <col min="10749" max="10749" width="8.42578125" style="4" customWidth="1"/>
    <col min="10750" max="10750" width="54.7109375" style="4" customWidth="1"/>
    <col min="10751" max="10751" width="7.85546875" style="4" customWidth="1"/>
    <col min="10752" max="10752" width="10" style="4" customWidth="1"/>
    <col min="10753" max="10753" width="20.5703125" style="4" customWidth="1"/>
    <col min="10754" max="10754" width="15.7109375" style="4" bestFit="1" customWidth="1"/>
    <col min="10755" max="10755" width="14.5703125" style="4" bestFit="1" customWidth="1"/>
    <col min="10756" max="11004" width="9.140625" style="4"/>
    <col min="11005" max="11005" width="8.42578125" style="4" customWidth="1"/>
    <col min="11006" max="11006" width="54.7109375" style="4" customWidth="1"/>
    <col min="11007" max="11007" width="7.85546875" style="4" customWidth="1"/>
    <col min="11008" max="11008" width="10" style="4" customWidth="1"/>
    <col min="11009" max="11009" width="20.5703125" style="4" customWidth="1"/>
    <col min="11010" max="11010" width="15.7109375" style="4" bestFit="1" customWidth="1"/>
    <col min="11011" max="11011" width="14.5703125" style="4" bestFit="1" customWidth="1"/>
    <col min="11012" max="11260" width="9.140625" style="4"/>
    <col min="11261" max="11261" width="8.42578125" style="4" customWidth="1"/>
    <col min="11262" max="11262" width="54.7109375" style="4" customWidth="1"/>
    <col min="11263" max="11263" width="7.85546875" style="4" customWidth="1"/>
    <col min="11264" max="11264" width="10" style="4" customWidth="1"/>
    <col min="11265" max="11265" width="20.5703125" style="4" customWidth="1"/>
    <col min="11266" max="11266" width="15.7109375" style="4" bestFit="1" customWidth="1"/>
    <col min="11267" max="11267" width="14.5703125" style="4" bestFit="1" customWidth="1"/>
    <col min="11268" max="11516" width="9.140625" style="4"/>
    <col min="11517" max="11517" width="8.42578125" style="4" customWidth="1"/>
    <col min="11518" max="11518" width="54.7109375" style="4" customWidth="1"/>
    <col min="11519" max="11519" width="7.85546875" style="4" customWidth="1"/>
    <col min="11520" max="11520" width="10" style="4" customWidth="1"/>
    <col min="11521" max="11521" width="20.5703125" style="4" customWidth="1"/>
    <col min="11522" max="11522" width="15.7109375" style="4" bestFit="1" customWidth="1"/>
    <col min="11523" max="11523" width="14.5703125" style="4" bestFit="1" customWidth="1"/>
    <col min="11524" max="11772" width="9.140625" style="4"/>
    <col min="11773" max="11773" width="8.42578125" style="4" customWidth="1"/>
    <col min="11774" max="11774" width="54.7109375" style="4" customWidth="1"/>
    <col min="11775" max="11775" width="7.85546875" style="4" customWidth="1"/>
    <col min="11776" max="11776" width="10" style="4" customWidth="1"/>
    <col min="11777" max="11777" width="20.5703125" style="4" customWidth="1"/>
    <col min="11778" max="11778" width="15.7109375" style="4" bestFit="1" customWidth="1"/>
    <col min="11779" max="11779" width="14.5703125" style="4" bestFit="1" customWidth="1"/>
    <col min="11780" max="12028" width="9.140625" style="4"/>
    <col min="12029" max="12029" width="8.42578125" style="4" customWidth="1"/>
    <col min="12030" max="12030" width="54.7109375" style="4" customWidth="1"/>
    <col min="12031" max="12031" width="7.85546875" style="4" customWidth="1"/>
    <col min="12032" max="12032" width="10" style="4" customWidth="1"/>
    <col min="12033" max="12033" width="20.5703125" style="4" customWidth="1"/>
    <col min="12034" max="12034" width="15.7109375" style="4" bestFit="1" customWidth="1"/>
    <col min="12035" max="12035" width="14.5703125" style="4" bestFit="1" customWidth="1"/>
    <col min="12036" max="12284" width="9.140625" style="4"/>
    <col min="12285" max="12285" width="8.42578125" style="4" customWidth="1"/>
    <col min="12286" max="12286" width="54.7109375" style="4" customWidth="1"/>
    <col min="12287" max="12287" width="7.85546875" style="4" customWidth="1"/>
    <col min="12288" max="12288" width="10" style="4" customWidth="1"/>
    <col min="12289" max="12289" width="20.5703125" style="4" customWidth="1"/>
    <col min="12290" max="12290" width="15.7109375" style="4" bestFit="1" customWidth="1"/>
    <col min="12291" max="12291" width="14.5703125" style="4" bestFit="1" customWidth="1"/>
    <col min="12292" max="12540" width="9.140625" style="4"/>
    <col min="12541" max="12541" width="8.42578125" style="4" customWidth="1"/>
    <col min="12542" max="12542" width="54.7109375" style="4" customWidth="1"/>
    <col min="12543" max="12543" width="7.85546875" style="4" customWidth="1"/>
    <col min="12544" max="12544" width="10" style="4" customWidth="1"/>
    <col min="12545" max="12545" width="20.5703125" style="4" customWidth="1"/>
    <col min="12546" max="12546" width="15.7109375" style="4" bestFit="1" customWidth="1"/>
    <col min="12547" max="12547" width="14.5703125" style="4" bestFit="1" customWidth="1"/>
    <col min="12548" max="12796" width="9.140625" style="4"/>
    <col min="12797" max="12797" width="8.42578125" style="4" customWidth="1"/>
    <col min="12798" max="12798" width="54.7109375" style="4" customWidth="1"/>
    <col min="12799" max="12799" width="7.85546875" style="4" customWidth="1"/>
    <col min="12800" max="12800" width="10" style="4" customWidth="1"/>
    <col min="12801" max="12801" width="20.5703125" style="4" customWidth="1"/>
    <col min="12802" max="12802" width="15.7109375" style="4" bestFit="1" customWidth="1"/>
    <col min="12803" max="12803" width="14.5703125" style="4" bestFit="1" customWidth="1"/>
    <col min="12804" max="13052" width="9.140625" style="4"/>
    <col min="13053" max="13053" width="8.42578125" style="4" customWidth="1"/>
    <col min="13054" max="13054" width="54.7109375" style="4" customWidth="1"/>
    <col min="13055" max="13055" width="7.85546875" style="4" customWidth="1"/>
    <col min="13056" max="13056" width="10" style="4" customWidth="1"/>
    <col min="13057" max="13057" width="20.5703125" style="4" customWidth="1"/>
    <col min="13058" max="13058" width="15.7109375" style="4" bestFit="1" customWidth="1"/>
    <col min="13059" max="13059" width="14.5703125" style="4" bestFit="1" customWidth="1"/>
    <col min="13060" max="13308" width="9.140625" style="4"/>
    <col min="13309" max="13309" width="8.42578125" style="4" customWidth="1"/>
    <col min="13310" max="13310" width="54.7109375" style="4" customWidth="1"/>
    <col min="13311" max="13311" width="7.85546875" style="4" customWidth="1"/>
    <col min="13312" max="13312" width="10" style="4" customWidth="1"/>
    <col min="13313" max="13313" width="20.5703125" style="4" customWidth="1"/>
    <col min="13314" max="13314" width="15.7109375" style="4" bestFit="1" customWidth="1"/>
    <col min="13315" max="13315" width="14.5703125" style="4" bestFit="1" customWidth="1"/>
    <col min="13316" max="13564" width="9.140625" style="4"/>
    <col min="13565" max="13565" width="8.42578125" style="4" customWidth="1"/>
    <col min="13566" max="13566" width="54.7109375" style="4" customWidth="1"/>
    <col min="13567" max="13567" width="7.85546875" style="4" customWidth="1"/>
    <col min="13568" max="13568" width="10" style="4" customWidth="1"/>
    <col min="13569" max="13569" width="20.5703125" style="4" customWidth="1"/>
    <col min="13570" max="13570" width="15.7109375" style="4" bestFit="1" customWidth="1"/>
    <col min="13571" max="13571" width="14.5703125" style="4" bestFit="1" customWidth="1"/>
    <col min="13572" max="13820" width="9.140625" style="4"/>
    <col min="13821" max="13821" width="8.42578125" style="4" customWidth="1"/>
    <col min="13822" max="13822" width="54.7109375" style="4" customWidth="1"/>
    <col min="13823" max="13823" width="7.85546875" style="4" customWidth="1"/>
    <col min="13824" max="13824" width="10" style="4" customWidth="1"/>
    <col min="13825" max="13825" width="20.5703125" style="4" customWidth="1"/>
    <col min="13826" max="13826" width="15.7109375" style="4" bestFit="1" customWidth="1"/>
    <col min="13827" max="13827" width="14.5703125" style="4" bestFit="1" customWidth="1"/>
    <col min="13828" max="14076" width="9.140625" style="4"/>
    <col min="14077" max="14077" width="8.42578125" style="4" customWidth="1"/>
    <col min="14078" max="14078" width="54.7109375" style="4" customWidth="1"/>
    <col min="14079" max="14079" width="7.85546875" style="4" customWidth="1"/>
    <col min="14080" max="14080" width="10" style="4" customWidth="1"/>
    <col min="14081" max="14081" width="20.5703125" style="4" customWidth="1"/>
    <col min="14082" max="14082" width="15.7109375" style="4" bestFit="1" customWidth="1"/>
    <col min="14083" max="14083" width="14.5703125" style="4" bestFit="1" customWidth="1"/>
    <col min="14084" max="14332" width="9.140625" style="4"/>
    <col min="14333" max="14333" width="8.42578125" style="4" customWidth="1"/>
    <col min="14334" max="14334" width="54.7109375" style="4" customWidth="1"/>
    <col min="14335" max="14335" width="7.85546875" style="4" customWidth="1"/>
    <col min="14336" max="14336" width="10" style="4" customWidth="1"/>
    <col min="14337" max="14337" width="20.5703125" style="4" customWidth="1"/>
    <col min="14338" max="14338" width="15.7109375" style="4" bestFit="1" customWidth="1"/>
    <col min="14339" max="14339" width="14.5703125" style="4" bestFit="1" customWidth="1"/>
    <col min="14340" max="14588" width="9.140625" style="4"/>
    <col min="14589" max="14589" width="8.42578125" style="4" customWidth="1"/>
    <col min="14590" max="14590" width="54.7109375" style="4" customWidth="1"/>
    <col min="14591" max="14591" width="7.85546875" style="4" customWidth="1"/>
    <col min="14592" max="14592" width="10" style="4" customWidth="1"/>
    <col min="14593" max="14593" width="20.5703125" style="4" customWidth="1"/>
    <col min="14594" max="14594" width="15.7109375" style="4" bestFit="1" customWidth="1"/>
    <col min="14595" max="14595" width="14.5703125" style="4" bestFit="1" customWidth="1"/>
    <col min="14596" max="14844" width="9.140625" style="4"/>
    <col min="14845" max="14845" width="8.42578125" style="4" customWidth="1"/>
    <col min="14846" max="14846" width="54.7109375" style="4" customWidth="1"/>
    <col min="14847" max="14847" width="7.85546875" style="4" customWidth="1"/>
    <col min="14848" max="14848" width="10" style="4" customWidth="1"/>
    <col min="14849" max="14849" width="20.5703125" style="4" customWidth="1"/>
    <col min="14850" max="14850" width="15.7109375" style="4" bestFit="1" customWidth="1"/>
    <col min="14851" max="14851" width="14.5703125" style="4" bestFit="1" customWidth="1"/>
    <col min="14852" max="15100" width="9.140625" style="4"/>
    <col min="15101" max="15101" width="8.42578125" style="4" customWidth="1"/>
    <col min="15102" max="15102" width="54.7109375" style="4" customWidth="1"/>
    <col min="15103" max="15103" width="7.85546875" style="4" customWidth="1"/>
    <col min="15104" max="15104" width="10" style="4" customWidth="1"/>
    <col min="15105" max="15105" width="20.5703125" style="4" customWidth="1"/>
    <col min="15106" max="15106" width="15.7109375" style="4" bestFit="1" customWidth="1"/>
    <col min="15107" max="15107" width="14.5703125" style="4" bestFit="1" customWidth="1"/>
    <col min="15108" max="15356" width="9.140625" style="4"/>
    <col min="15357" max="15357" width="8.42578125" style="4" customWidth="1"/>
    <col min="15358" max="15358" width="54.7109375" style="4" customWidth="1"/>
    <col min="15359" max="15359" width="7.85546875" style="4" customWidth="1"/>
    <col min="15360" max="15360" width="10" style="4" customWidth="1"/>
    <col min="15361" max="15361" width="20.5703125" style="4" customWidth="1"/>
    <col min="15362" max="15362" width="15.7109375" style="4" bestFit="1" customWidth="1"/>
    <col min="15363" max="15363" width="14.5703125" style="4" bestFit="1" customWidth="1"/>
    <col min="15364" max="15612" width="9.140625" style="4"/>
    <col min="15613" max="15613" width="8.42578125" style="4" customWidth="1"/>
    <col min="15614" max="15614" width="54.7109375" style="4" customWidth="1"/>
    <col min="15615" max="15615" width="7.85546875" style="4" customWidth="1"/>
    <col min="15616" max="15616" width="10" style="4" customWidth="1"/>
    <col min="15617" max="15617" width="20.5703125" style="4" customWidth="1"/>
    <col min="15618" max="15618" width="15.7109375" style="4" bestFit="1" customWidth="1"/>
    <col min="15619" max="15619" width="14.5703125" style="4" bestFit="1" customWidth="1"/>
    <col min="15620" max="15868" width="9.140625" style="4"/>
    <col min="15869" max="15869" width="8.42578125" style="4" customWidth="1"/>
    <col min="15870" max="15870" width="54.7109375" style="4" customWidth="1"/>
    <col min="15871" max="15871" width="7.85546875" style="4" customWidth="1"/>
    <col min="15872" max="15872" width="10" style="4" customWidth="1"/>
    <col min="15873" max="15873" width="20.5703125" style="4" customWidth="1"/>
    <col min="15874" max="15874" width="15.7109375" style="4" bestFit="1" customWidth="1"/>
    <col min="15875" max="15875" width="14.5703125" style="4" bestFit="1" customWidth="1"/>
    <col min="15876" max="16124" width="9.140625" style="4"/>
    <col min="16125" max="16125" width="8.42578125" style="4" customWidth="1"/>
    <col min="16126" max="16126" width="54.7109375" style="4" customWidth="1"/>
    <col min="16127" max="16127" width="7.85546875" style="4" customWidth="1"/>
    <col min="16128" max="16128" width="10" style="4" customWidth="1"/>
    <col min="16129" max="16129" width="20.5703125" style="4" customWidth="1"/>
    <col min="16130" max="16130" width="15.7109375" style="4" bestFit="1" customWidth="1"/>
    <col min="16131" max="16131" width="14.5703125" style="4" bestFit="1" customWidth="1"/>
    <col min="16132" max="16384" width="9.140625" style="4"/>
  </cols>
  <sheetData>
    <row r="1" spans="1:7" ht="17.100000000000001" customHeight="1" x14ac:dyDescent="0.25">
      <c r="A1" s="1"/>
      <c r="B1" s="1"/>
      <c r="C1" s="1"/>
      <c r="D1" s="2"/>
      <c r="E1" s="2"/>
      <c r="F1" s="126"/>
    </row>
    <row r="2" spans="1:7" ht="17.100000000000001" customHeight="1" x14ac:dyDescent="0.25">
      <c r="A2" s="1"/>
      <c r="B2" s="1"/>
      <c r="C2" s="1"/>
      <c r="D2" s="2"/>
      <c r="E2" s="2"/>
      <c r="F2" s="126"/>
    </row>
    <row r="3" spans="1:7" ht="17.100000000000001" customHeight="1" x14ac:dyDescent="0.25">
      <c r="A3" s="1"/>
      <c r="B3" s="1"/>
      <c r="C3" s="1"/>
      <c r="D3" s="2"/>
      <c r="E3" s="2"/>
      <c r="F3" s="126"/>
    </row>
    <row r="4" spans="1:7" ht="17.100000000000001" customHeight="1" x14ac:dyDescent="0.25">
      <c r="A4" s="1"/>
      <c r="B4" s="1"/>
      <c r="C4" s="1"/>
      <c r="D4" s="2"/>
      <c r="E4" s="2"/>
      <c r="F4" s="126"/>
    </row>
    <row r="5" spans="1:7" ht="17.100000000000001" customHeight="1" x14ac:dyDescent="0.25">
      <c r="A5" s="1"/>
      <c r="B5" s="1"/>
      <c r="C5" s="1"/>
      <c r="D5" s="2"/>
      <c r="E5" s="2"/>
      <c r="F5" s="126"/>
    </row>
    <row r="6" spans="1:7" ht="17.100000000000001" customHeight="1" x14ac:dyDescent="0.25">
      <c r="A6" s="1"/>
      <c r="B6" s="1"/>
      <c r="C6" s="1"/>
      <c r="D6" s="2"/>
      <c r="E6" s="2"/>
      <c r="F6" s="126"/>
    </row>
    <row r="7" spans="1:7" ht="17.100000000000001" customHeight="1" x14ac:dyDescent="0.25">
      <c r="A7" s="5"/>
      <c r="B7" s="1"/>
      <c r="C7" s="1"/>
      <c r="D7" s="2"/>
      <c r="E7" s="2"/>
      <c r="F7" s="126"/>
    </row>
    <row r="8" spans="1:7" ht="17.100000000000001" customHeight="1" x14ac:dyDescent="0.25">
      <c r="A8" s="5" t="s">
        <v>0</v>
      </c>
      <c r="B8" s="1"/>
      <c r="C8" s="1"/>
      <c r="D8" s="2"/>
      <c r="E8" s="2"/>
      <c r="F8" s="126"/>
    </row>
    <row r="9" spans="1:7" ht="17.100000000000001" customHeight="1" x14ac:dyDescent="0.25">
      <c r="B9" s="1"/>
      <c r="C9" s="1"/>
      <c r="D9" s="2"/>
      <c r="E9" s="2"/>
      <c r="F9" s="126"/>
    </row>
    <row r="10" spans="1:7" ht="17.100000000000001" customHeight="1" x14ac:dyDescent="0.25">
      <c r="A10" s="5"/>
      <c r="B10" s="1"/>
      <c r="C10" s="1"/>
      <c r="D10" s="2"/>
      <c r="E10" s="2"/>
      <c r="F10" s="126"/>
    </row>
    <row r="11" spans="1:7" s="7" customFormat="1" ht="17.100000000000001" customHeight="1" x14ac:dyDescent="0.25">
      <c r="B11" s="8"/>
      <c r="C11" s="9"/>
      <c r="D11" s="9"/>
      <c r="E11" s="2"/>
      <c r="F11" s="127"/>
      <c r="G11" s="10"/>
    </row>
    <row r="12" spans="1:7" s="7" customFormat="1" ht="17.100000000000001" customHeight="1" x14ac:dyDescent="0.25">
      <c r="A12" s="46" t="s">
        <v>109</v>
      </c>
      <c r="B12" s="8"/>
      <c r="C12" s="9"/>
      <c r="D12" s="9"/>
      <c r="E12" s="2"/>
      <c r="F12" s="127"/>
      <c r="G12" s="10"/>
    </row>
    <row r="13" spans="1:7" s="7" customFormat="1" ht="17.100000000000001" customHeight="1" x14ac:dyDescent="0.25">
      <c r="A13" s="47" t="s">
        <v>110</v>
      </c>
      <c r="B13" s="48"/>
      <c r="C13" s="48"/>
      <c r="D13" s="48"/>
      <c r="E13" s="153" t="s">
        <v>111</v>
      </c>
      <c r="F13" s="153"/>
      <c r="G13" s="10"/>
    </row>
    <row r="14" spans="1:7" s="7" customFormat="1" ht="17.100000000000001" customHeight="1" x14ac:dyDescent="0.25">
      <c r="A14" s="11"/>
      <c r="B14" s="11"/>
      <c r="C14" s="11"/>
      <c r="D14" s="11"/>
      <c r="G14" s="10"/>
    </row>
    <row r="15" spans="1:7" ht="17.100000000000001" customHeight="1" x14ac:dyDescent="0.25">
      <c r="A15" s="12" t="s">
        <v>39</v>
      </c>
      <c r="B15" s="12" t="s">
        <v>40</v>
      </c>
      <c r="C15" s="12" t="s">
        <v>41</v>
      </c>
      <c r="D15" s="13" t="s">
        <v>42</v>
      </c>
      <c r="E15" s="128" t="s">
        <v>43</v>
      </c>
      <c r="F15" s="129" t="s">
        <v>44</v>
      </c>
      <c r="G15" s="10"/>
    </row>
    <row r="16" spans="1:7" s="6" customFormat="1" ht="157.5" x14ac:dyDescent="0.25">
      <c r="A16" s="18">
        <v>1</v>
      </c>
      <c r="B16" s="49" t="s">
        <v>112</v>
      </c>
      <c r="C16" s="18" t="s">
        <v>4</v>
      </c>
      <c r="D16" s="19">
        <v>1</v>
      </c>
      <c r="E16" s="130">
        <v>0</v>
      </c>
      <c r="F16" s="131">
        <f>+D16*E16</f>
        <v>0</v>
      </c>
      <c r="G16" s="53"/>
    </row>
    <row r="17" spans="1:7" ht="63" x14ac:dyDescent="0.25">
      <c r="A17" s="50" t="s">
        <v>50</v>
      </c>
      <c r="B17" s="132" t="s">
        <v>22</v>
      </c>
      <c r="C17" s="133" t="s">
        <v>4</v>
      </c>
      <c r="D17" s="134">
        <v>1</v>
      </c>
      <c r="E17" s="135">
        <v>8249611</v>
      </c>
      <c r="F17" s="136">
        <f>D17*E17</f>
        <v>8249611</v>
      </c>
      <c r="G17" s="10"/>
    </row>
    <row r="18" spans="1:7" ht="19.899999999999999" customHeight="1" x14ac:dyDescent="0.25">
      <c r="A18" s="50" t="s">
        <v>5</v>
      </c>
      <c r="B18" s="137" t="s">
        <v>23</v>
      </c>
      <c r="C18" s="133" t="s">
        <v>4</v>
      </c>
      <c r="D18" s="134">
        <v>1</v>
      </c>
      <c r="E18" s="138">
        <v>841650</v>
      </c>
      <c r="F18" s="136">
        <f t="shared" ref="F18:F25" si="0">D18*E18</f>
        <v>841650</v>
      </c>
      <c r="G18" s="10"/>
    </row>
    <row r="19" spans="1:7" ht="19.899999999999999" customHeight="1" x14ac:dyDescent="0.25">
      <c r="A19" s="50" t="s">
        <v>6</v>
      </c>
      <c r="B19" s="137" t="s">
        <v>9</v>
      </c>
      <c r="C19" s="133" t="s">
        <v>10</v>
      </c>
      <c r="D19" s="134">
        <v>70</v>
      </c>
      <c r="E19" s="138">
        <v>700</v>
      </c>
      <c r="F19" s="136">
        <f t="shared" si="0"/>
        <v>49000</v>
      </c>
      <c r="G19" s="10"/>
    </row>
    <row r="20" spans="1:7" ht="19.899999999999999" customHeight="1" x14ac:dyDescent="0.25">
      <c r="A20" s="50" t="s">
        <v>38</v>
      </c>
      <c r="B20" s="137" t="s">
        <v>29</v>
      </c>
      <c r="C20" s="133" t="s">
        <v>25</v>
      </c>
      <c r="D20" s="134">
        <v>1</v>
      </c>
      <c r="E20" s="138">
        <v>136500</v>
      </c>
      <c r="F20" s="136">
        <f t="shared" si="0"/>
        <v>136500</v>
      </c>
      <c r="G20" s="10"/>
    </row>
    <row r="21" spans="1:7" s="6" customFormat="1" ht="20.100000000000001" customHeight="1" x14ac:dyDescent="0.25">
      <c r="A21" s="14">
        <v>2</v>
      </c>
      <c r="B21" s="51" t="s">
        <v>45</v>
      </c>
      <c r="C21" s="14" t="s">
        <v>4</v>
      </c>
      <c r="D21" s="14">
        <v>1</v>
      </c>
      <c r="E21" s="139"/>
      <c r="F21" s="136">
        <f t="shared" si="0"/>
        <v>0</v>
      </c>
      <c r="G21" s="2"/>
    </row>
    <row r="22" spans="1:7" ht="19.899999999999999" customHeight="1" x14ac:dyDescent="0.25">
      <c r="A22" s="50" t="s">
        <v>7</v>
      </c>
      <c r="B22" s="137" t="s">
        <v>30</v>
      </c>
      <c r="C22" s="133" t="s">
        <v>3</v>
      </c>
      <c r="D22" s="134">
        <v>12</v>
      </c>
      <c r="E22" s="138">
        <v>13736</v>
      </c>
      <c r="F22" s="136">
        <f t="shared" si="0"/>
        <v>164832</v>
      </c>
      <c r="G22" s="10"/>
    </row>
    <row r="23" spans="1:7" ht="19.899999999999999" customHeight="1" x14ac:dyDescent="0.25">
      <c r="A23" s="50" t="s">
        <v>35</v>
      </c>
      <c r="B23" s="137" t="s">
        <v>33</v>
      </c>
      <c r="C23" s="133" t="s">
        <v>3</v>
      </c>
      <c r="D23" s="134">
        <v>15</v>
      </c>
      <c r="E23" s="138">
        <v>3446</v>
      </c>
      <c r="F23" s="136">
        <f t="shared" si="0"/>
        <v>51690</v>
      </c>
      <c r="G23" s="10"/>
    </row>
    <row r="24" spans="1:7" ht="19.899999999999999" customHeight="1" x14ac:dyDescent="0.25">
      <c r="A24" s="50" t="s">
        <v>8</v>
      </c>
      <c r="B24" s="137" t="s">
        <v>31</v>
      </c>
      <c r="C24" s="133" t="s">
        <v>3</v>
      </c>
      <c r="D24" s="134">
        <v>12</v>
      </c>
      <c r="E24" s="138">
        <f>10800/6</f>
        <v>1800</v>
      </c>
      <c r="F24" s="136">
        <f t="shared" si="0"/>
        <v>21600</v>
      </c>
      <c r="G24" s="10"/>
    </row>
    <row r="25" spans="1:7" ht="19.899999999999999" customHeight="1" x14ac:dyDescent="0.25">
      <c r="A25" s="50" t="s">
        <v>24</v>
      </c>
      <c r="B25" s="137" t="s">
        <v>32</v>
      </c>
      <c r="C25" s="133" t="s">
        <v>4</v>
      </c>
      <c r="D25" s="134">
        <v>2</v>
      </c>
      <c r="E25" s="138">
        <v>1238</v>
      </c>
      <c r="F25" s="136">
        <f t="shared" si="0"/>
        <v>2476</v>
      </c>
      <c r="G25" s="10"/>
    </row>
    <row r="26" spans="1:7" s="6" customFormat="1" ht="20.100000000000001" customHeight="1" x14ac:dyDescent="0.25">
      <c r="A26" s="14">
        <v>3</v>
      </c>
      <c r="B26" s="51" t="s">
        <v>49</v>
      </c>
      <c r="C26" s="14"/>
      <c r="D26" s="14"/>
      <c r="E26" s="139"/>
      <c r="F26" s="140"/>
      <c r="G26" s="2"/>
    </row>
    <row r="27" spans="1:7" ht="19.899999999999999" customHeight="1" x14ac:dyDescent="0.25">
      <c r="A27" s="50" t="s">
        <v>26</v>
      </c>
      <c r="B27" s="137" t="s">
        <v>27</v>
      </c>
      <c r="C27" s="133" t="s">
        <v>3</v>
      </c>
      <c r="D27" s="134">
        <v>15</v>
      </c>
      <c r="E27" s="138">
        <v>2745</v>
      </c>
      <c r="F27" s="136">
        <f>D27*E27</f>
        <v>41175</v>
      </c>
      <c r="G27" s="10"/>
    </row>
    <row r="28" spans="1:7" ht="19.899999999999999" customHeight="1" x14ac:dyDescent="0.25">
      <c r="A28" s="50" t="s">
        <v>28</v>
      </c>
      <c r="B28" s="137" t="s">
        <v>34</v>
      </c>
      <c r="C28" s="133" t="s">
        <v>4</v>
      </c>
      <c r="D28" s="134">
        <v>1</v>
      </c>
      <c r="E28" s="138">
        <v>6815</v>
      </c>
      <c r="F28" s="136">
        <f>D28*E28</f>
        <v>6815</v>
      </c>
      <c r="G28" s="10"/>
    </row>
    <row r="29" spans="1:7" ht="19.899999999999999" customHeight="1" x14ac:dyDescent="0.25">
      <c r="A29" s="50" t="s">
        <v>36</v>
      </c>
      <c r="B29" s="137" t="s">
        <v>46</v>
      </c>
      <c r="C29" s="133" t="s">
        <v>4</v>
      </c>
      <c r="D29" s="134">
        <v>20</v>
      </c>
      <c r="E29" s="138">
        <v>68</v>
      </c>
      <c r="F29" s="136">
        <f>D29*E29</f>
        <v>1360</v>
      </c>
      <c r="G29" s="10"/>
    </row>
    <row r="30" spans="1:7" ht="19.899999999999999" customHeight="1" x14ac:dyDescent="0.25">
      <c r="A30" s="50" t="s">
        <v>37</v>
      </c>
      <c r="B30" s="137" t="s">
        <v>11</v>
      </c>
      <c r="C30" s="133" t="s">
        <v>25</v>
      </c>
      <c r="D30" s="134">
        <v>1</v>
      </c>
      <c r="E30" s="138">
        <v>10000</v>
      </c>
      <c r="F30" s="136">
        <f t="shared" ref="F30" si="1">D30*E30</f>
        <v>10000</v>
      </c>
      <c r="G30" s="10"/>
    </row>
    <row r="31" spans="1:7" s="6" customFormat="1" ht="31.5" x14ac:dyDescent="0.25">
      <c r="A31" s="14">
        <v>4</v>
      </c>
      <c r="B31" s="52" t="s">
        <v>47</v>
      </c>
      <c r="C31" s="14" t="s">
        <v>4</v>
      </c>
      <c r="D31" s="14">
        <v>4</v>
      </c>
      <c r="E31" s="139"/>
      <c r="F31" s="140"/>
      <c r="G31" s="2"/>
    </row>
    <row r="32" spans="1:7" ht="19.899999999999999" customHeight="1" x14ac:dyDescent="0.25">
      <c r="A32" s="50"/>
      <c r="B32" s="137" t="s">
        <v>56</v>
      </c>
      <c r="C32" s="133" t="s">
        <v>25</v>
      </c>
      <c r="D32" s="134">
        <v>4</v>
      </c>
      <c r="E32" s="138">
        <v>80000</v>
      </c>
      <c r="F32" s="136">
        <f t="shared" ref="F32:F38" si="2">+E32*D32</f>
        <v>320000</v>
      </c>
      <c r="G32" s="10"/>
    </row>
    <row r="33" spans="1:7" ht="19.899999999999999" customHeight="1" x14ac:dyDescent="0.25">
      <c r="A33" s="50"/>
      <c r="B33" s="137" t="s">
        <v>57</v>
      </c>
      <c r="C33" s="133" t="s">
        <v>25</v>
      </c>
      <c r="D33" s="134">
        <v>2</v>
      </c>
      <c r="E33" s="138">
        <v>50000</v>
      </c>
      <c r="F33" s="136">
        <f t="shared" si="2"/>
        <v>100000</v>
      </c>
      <c r="G33" s="10"/>
    </row>
    <row r="34" spans="1:7" ht="19.899999999999999" customHeight="1" x14ac:dyDescent="0.25">
      <c r="A34" s="50"/>
      <c r="B34" s="137" t="s">
        <v>51</v>
      </c>
      <c r="C34" s="133" t="s">
        <v>4</v>
      </c>
      <c r="D34" s="134">
        <v>2</v>
      </c>
      <c r="E34" s="138">
        <v>28104</v>
      </c>
      <c r="F34" s="136">
        <f t="shared" si="2"/>
        <v>56208</v>
      </c>
      <c r="G34" s="10"/>
    </row>
    <row r="35" spans="1:7" ht="19.899999999999999" customHeight="1" x14ac:dyDescent="0.25">
      <c r="A35" s="50"/>
      <c r="B35" s="137" t="s">
        <v>52</v>
      </c>
      <c r="C35" s="133" t="s">
        <v>4</v>
      </c>
      <c r="D35" s="134">
        <v>2</v>
      </c>
      <c r="E35" s="138">
        <v>12564</v>
      </c>
      <c r="F35" s="136">
        <f t="shared" si="2"/>
        <v>25128</v>
      </c>
      <c r="G35" s="10"/>
    </row>
    <row r="36" spans="1:7" ht="19.899999999999999" customHeight="1" x14ac:dyDescent="0.25">
      <c r="A36" s="50"/>
      <c r="B36" s="137" t="s">
        <v>113</v>
      </c>
      <c r="C36" s="133" t="s">
        <v>4</v>
      </c>
      <c r="D36" s="134">
        <v>2</v>
      </c>
      <c r="E36" s="138">
        <v>54884</v>
      </c>
      <c r="F36" s="136">
        <f t="shared" si="2"/>
        <v>109768</v>
      </c>
      <c r="G36" s="10"/>
    </row>
    <row r="37" spans="1:7" ht="19.899999999999999" customHeight="1" x14ac:dyDescent="0.25">
      <c r="A37" s="50"/>
      <c r="B37" s="137" t="s">
        <v>53</v>
      </c>
      <c r="C37" s="133" t="s">
        <v>55</v>
      </c>
      <c r="D37" s="134">
        <f>16*2</f>
        <v>32</v>
      </c>
      <c r="E37" s="138">
        <v>2650</v>
      </c>
      <c r="F37" s="136">
        <f t="shared" si="2"/>
        <v>84800</v>
      </c>
      <c r="G37" s="10"/>
    </row>
    <row r="38" spans="1:7" ht="19.899999999999999" customHeight="1" x14ac:dyDescent="0.25">
      <c r="A38" s="50"/>
      <c r="B38" s="137" t="s">
        <v>54</v>
      </c>
      <c r="C38" s="133" t="s">
        <v>55</v>
      </c>
      <c r="D38" s="134">
        <f>13*2</f>
        <v>26</v>
      </c>
      <c r="E38" s="138">
        <v>2550</v>
      </c>
      <c r="F38" s="136">
        <f t="shared" si="2"/>
        <v>66300</v>
      </c>
      <c r="G38" s="10"/>
    </row>
    <row r="39" spans="1:7" ht="17.100000000000001" customHeight="1" x14ac:dyDescent="0.25">
      <c r="A39" s="12">
        <v>4</v>
      </c>
      <c r="B39" s="12" t="s">
        <v>12</v>
      </c>
      <c r="C39" s="12" t="s">
        <v>13</v>
      </c>
      <c r="D39" s="13">
        <v>1</v>
      </c>
      <c r="E39" s="128">
        <v>350700</v>
      </c>
      <c r="F39" s="129">
        <f t="shared" ref="F39" si="3">D39*E39</f>
        <v>350700</v>
      </c>
      <c r="G39" s="10"/>
    </row>
    <row r="40" spans="1:7" s="24" customFormat="1" ht="20.100000000000001" customHeight="1" x14ac:dyDescent="0.25">
      <c r="A40" s="20"/>
      <c r="B40" s="141" t="s">
        <v>114</v>
      </c>
      <c r="C40" s="21"/>
      <c r="D40" s="22"/>
      <c r="E40" s="142"/>
      <c r="F40" s="142"/>
      <c r="G40" s="23"/>
    </row>
    <row r="41" spans="1:7" s="24" customFormat="1" ht="20.100000000000001" customHeight="1" x14ac:dyDescent="0.25">
      <c r="A41" s="20"/>
      <c r="B41" s="141" t="s">
        <v>114</v>
      </c>
      <c r="C41" s="21"/>
      <c r="D41" s="22"/>
      <c r="E41" s="142"/>
      <c r="F41" s="142"/>
      <c r="G41" s="23"/>
    </row>
    <row r="42" spans="1:7" s="24" customFormat="1" ht="20.100000000000001" customHeight="1" x14ac:dyDescent="0.25">
      <c r="A42" s="20"/>
      <c r="B42" s="141" t="s">
        <v>17</v>
      </c>
      <c r="C42" s="21"/>
      <c r="D42" s="22"/>
      <c r="E42" s="142"/>
      <c r="F42" s="142"/>
      <c r="G42" s="23"/>
    </row>
    <row r="43" spans="1:7" s="24" customFormat="1" ht="20.100000000000001" customHeight="1" x14ac:dyDescent="0.25">
      <c r="A43" s="20"/>
      <c r="B43" s="141" t="s">
        <v>18</v>
      </c>
      <c r="C43" s="21"/>
      <c r="D43" s="22"/>
      <c r="E43" s="142"/>
      <c r="F43" s="142"/>
      <c r="G43" s="23"/>
    </row>
    <row r="44" spans="1:7" s="24" customFormat="1" ht="20.100000000000001" customHeight="1" x14ac:dyDescent="0.25">
      <c r="A44" s="20"/>
      <c r="B44" s="141" t="s">
        <v>19</v>
      </c>
      <c r="C44" s="21"/>
      <c r="D44" s="22"/>
      <c r="E44" s="142"/>
      <c r="F44" s="142"/>
      <c r="G44" s="23"/>
    </row>
    <row r="45" spans="1:7" s="24" customFormat="1" ht="20.100000000000001" customHeight="1" x14ac:dyDescent="0.25">
      <c r="A45" s="20"/>
      <c r="B45" s="141" t="s">
        <v>21</v>
      </c>
      <c r="C45" s="21"/>
      <c r="D45" s="22"/>
      <c r="E45" s="142"/>
      <c r="F45" s="142"/>
      <c r="G45" s="23"/>
    </row>
    <row r="46" spans="1:7" s="24" customFormat="1" ht="20.100000000000001" customHeight="1" x14ac:dyDescent="0.25">
      <c r="A46" s="20"/>
      <c r="B46" s="141" t="s">
        <v>20</v>
      </c>
      <c r="C46" s="21"/>
      <c r="D46" s="22"/>
      <c r="E46" s="142"/>
      <c r="F46" s="142"/>
      <c r="G46" s="23"/>
    </row>
    <row r="47" spans="1:7" s="30" customFormat="1" ht="20.100000000000001" customHeight="1" x14ac:dyDescent="0.25">
      <c r="A47" s="25"/>
      <c r="B47" s="26" t="s">
        <v>14</v>
      </c>
      <c r="C47" s="27"/>
      <c r="D47" s="28"/>
      <c r="E47" s="143"/>
      <c r="F47" s="143"/>
      <c r="G47" s="29"/>
    </row>
    <row r="48" spans="1:7" s="24" customFormat="1" ht="20.100000000000001" customHeight="1" x14ac:dyDescent="0.25">
      <c r="A48" s="20"/>
      <c r="B48" s="31" t="s">
        <v>15</v>
      </c>
      <c r="C48" s="21" t="s">
        <v>4</v>
      </c>
      <c r="D48" s="22">
        <v>3</v>
      </c>
      <c r="E48" s="142"/>
      <c r="F48" s="142"/>
      <c r="G48" s="23"/>
    </row>
    <row r="49" spans="1:7" ht="20.100000000000001" customHeight="1" x14ac:dyDescent="0.25">
      <c r="A49" s="32"/>
      <c r="B49" s="26" t="s">
        <v>16</v>
      </c>
      <c r="C49" s="33"/>
      <c r="D49" s="34"/>
      <c r="E49" s="144"/>
      <c r="F49" s="144"/>
      <c r="G49" s="10"/>
    </row>
    <row r="50" spans="1:7" ht="20.100000000000001" customHeight="1" x14ac:dyDescent="0.25">
      <c r="A50" s="32"/>
      <c r="B50" s="145" t="s">
        <v>115</v>
      </c>
      <c r="C50" s="35"/>
      <c r="D50" s="36"/>
      <c r="E50" s="144"/>
      <c r="F50" s="144"/>
      <c r="G50" s="10"/>
    </row>
    <row r="51" spans="1:7" s="41" customFormat="1" ht="20.100000000000001" customHeight="1" x14ac:dyDescent="0.25">
      <c r="A51" s="37"/>
      <c r="B51" s="146" t="s">
        <v>116</v>
      </c>
      <c r="C51" s="38" t="s">
        <v>117</v>
      </c>
      <c r="D51" s="39">
        <v>2</v>
      </c>
      <c r="E51" s="147"/>
      <c r="F51" s="147"/>
      <c r="G51" s="40"/>
    </row>
    <row r="52" spans="1:7" ht="20.100000000000001" customHeight="1" x14ac:dyDescent="0.25">
      <c r="A52" s="32"/>
      <c r="B52" s="42" t="s">
        <v>118</v>
      </c>
      <c r="C52" s="35"/>
      <c r="D52" s="36"/>
      <c r="E52" s="144"/>
      <c r="F52" s="144"/>
      <c r="G52" s="10"/>
    </row>
    <row r="53" spans="1:7" ht="20.100000000000001" customHeight="1" x14ac:dyDescent="0.25">
      <c r="A53" s="43"/>
      <c r="B53" s="44"/>
      <c r="C53" s="35"/>
      <c r="D53" s="45"/>
      <c r="E53" s="148"/>
      <c r="F53" s="144"/>
      <c r="G53" s="10"/>
    </row>
    <row r="54" spans="1:7" s="7" customFormat="1" ht="17.100000000000001" customHeight="1" x14ac:dyDescent="0.25">
      <c r="A54" s="154" t="s">
        <v>119</v>
      </c>
      <c r="B54" s="154"/>
      <c r="C54" s="154"/>
      <c r="D54" s="154"/>
      <c r="E54" s="154"/>
      <c r="F54" s="149">
        <f>SUM(F16:F39)</f>
        <v>10689613</v>
      </c>
      <c r="G54" s="10"/>
    </row>
    <row r="55" spans="1:7" s="7" customFormat="1" ht="17.100000000000001" customHeight="1" x14ac:dyDescent="0.25">
      <c r="A55" s="154" t="s">
        <v>48</v>
      </c>
      <c r="B55" s="154"/>
      <c r="C55" s="154"/>
      <c r="D55" s="154"/>
      <c r="E55" s="154"/>
      <c r="F55" s="149">
        <f>+F54*0.18</f>
        <v>1924130.3399999999</v>
      </c>
      <c r="G55" s="10"/>
    </row>
    <row r="56" spans="1:7" s="7" customFormat="1" ht="17.100000000000001" customHeight="1" x14ac:dyDescent="0.25">
      <c r="A56" s="154" t="s">
        <v>120</v>
      </c>
      <c r="B56" s="154"/>
      <c r="C56" s="154"/>
      <c r="D56" s="154"/>
      <c r="E56" s="154"/>
      <c r="F56" s="149"/>
      <c r="G56" s="10"/>
    </row>
    <row r="57" spans="1:7" s="7" customFormat="1" ht="17.100000000000001" customHeight="1" x14ac:dyDescent="0.25">
      <c r="A57" s="154" t="s">
        <v>121</v>
      </c>
      <c r="B57" s="154"/>
      <c r="C57" s="154"/>
      <c r="D57" s="154"/>
      <c r="E57" s="154"/>
      <c r="F57" s="149">
        <f>SUM(F54:F55)</f>
        <v>12613743.34</v>
      </c>
      <c r="G57" s="10"/>
    </row>
    <row r="58" spans="1:7" s="7" customFormat="1" ht="17.100000000000001" customHeight="1" x14ac:dyDescent="0.25">
      <c r="E58" s="10"/>
      <c r="G58" s="10"/>
    </row>
    <row r="59" spans="1:7" s="7" customFormat="1" ht="17.100000000000001" customHeight="1" x14ac:dyDescent="0.25">
      <c r="A59" s="15" t="s">
        <v>1</v>
      </c>
      <c r="E59" s="10"/>
      <c r="G59" s="10"/>
    </row>
    <row r="60" spans="1:7" s="7" customFormat="1" ht="17.100000000000001" customHeight="1" x14ac:dyDescent="0.25">
      <c r="A60" s="16"/>
      <c r="E60" s="10"/>
      <c r="G60" s="10"/>
    </row>
    <row r="61" spans="1:7" s="7" customFormat="1" ht="17.100000000000001" customHeight="1" x14ac:dyDescent="0.25">
      <c r="E61" s="10"/>
      <c r="G61" s="10"/>
    </row>
    <row r="62" spans="1:7" s="7" customFormat="1" ht="17.100000000000001" customHeight="1" x14ac:dyDescent="0.25">
      <c r="A62" s="17" t="s">
        <v>2</v>
      </c>
      <c r="E62" s="10"/>
      <c r="G62" s="10"/>
    </row>
    <row r="63" spans="1:7" s="7" customFormat="1" ht="17.100000000000001" customHeight="1" x14ac:dyDescent="0.25">
      <c r="E63" s="10"/>
      <c r="G63" s="10"/>
    </row>
    <row r="64" spans="1:7" s="7" customFormat="1" ht="17.100000000000001" customHeight="1" x14ac:dyDescent="0.25">
      <c r="E64" s="10"/>
      <c r="G64" s="10"/>
    </row>
  </sheetData>
  <mergeCells count="5">
    <mergeCell ref="E13:F13"/>
    <mergeCell ref="A54:E54"/>
    <mergeCell ref="A55:E55"/>
    <mergeCell ref="A56:E56"/>
    <mergeCell ref="A57:E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opLeftCell="A25" workbookViewId="0">
      <selection activeCell="F70" sqref="F70"/>
    </sheetView>
  </sheetViews>
  <sheetFormatPr baseColWidth="10" defaultColWidth="9.140625" defaultRowHeight="17.100000000000001" customHeight="1" x14ac:dyDescent="0.25"/>
  <cols>
    <col min="1" max="1" width="4.85546875" style="6" customWidth="1"/>
    <col min="2" max="2" width="63.85546875" style="4" customWidth="1"/>
    <col min="3" max="3" width="7.85546875" style="4" customWidth="1"/>
    <col min="4" max="4" width="10" style="3" customWidth="1"/>
    <col min="5" max="5" width="16.28515625" style="58" customWidth="1"/>
    <col min="6" max="6" width="16.42578125" style="59" customWidth="1"/>
    <col min="7" max="7" width="9.42578125" style="3" customWidth="1"/>
    <col min="8" max="8" width="16.5703125" style="59" customWidth="1"/>
    <col min="9" max="9" width="9.140625" style="115"/>
    <col min="10" max="10" width="16.42578125" style="59" customWidth="1"/>
    <col min="11" max="11" width="9.140625" style="4"/>
    <col min="12" max="12" width="20.140625" style="4" customWidth="1"/>
    <col min="13" max="252" width="9.140625" style="4"/>
    <col min="253" max="253" width="8.42578125" style="4" customWidth="1"/>
    <col min="254" max="254" width="54.7109375" style="4" customWidth="1"/>
    <col min="255" max="255" width="7.85546875" style="4" customWidth="1"/>
    <col min="256" max="256" width="10" style="4" customWidth="1"/>
    <col min="257" max="257" width="20.5703125" style="4" customWidth="1"/>
    <col min="258" max="258" width="15.7109375" style="4" bestFit="1" customWidth="1"/>
    <col min="259" max="259" width="14.5703125" style="4" bestFit="1" customWidth="1"/>
    <col min="260" max="508" width="9.140625" style="4"/>
    <col min="509" max="509" width="8.42578125" style="4" customWidth="1"/>
    <col min="510" max="510" width="54.7109375" style="4" customWidth="1"/>
    <col min="511" max="511" width="7.85546875" style="4" customWidth="1"/>
    <col min="512" max="512" width="10" style="4" customWidth="1"/>
    <col min="513" max="513" width="20.5703125" style="4" customWidth="1"/>
    <col min="514" max="514" width="15.7109375" style="4" bestFit="1" customWidth="1"/>
    <col min="515" max="515" width="14.5703125" style="4" bestFit="1" customWidth="1"/>
    <col min="516" max="764" width="9.140625" style="4"/>
    <col min="765" max="765" width="8.42578125" style="4" customWidth="1"/>
    <col min="766" max="766" width="54.7109375" style="4" customWidth="1"/>
    <col min="767" max="767" width="7.85546875" style="4" customWidth="1"/>
    <col min="768" max="768" width="10" style="4" customWidth="1"/>
    <col min="769" max="769" width="20.5703125" style="4" customWidth="1"/>
    <col min="770" max="770" width="15.7109375" style="4" bestFit="1" customWidth="1"/>
    <col min="771" max="771" width="14.5703125" style="4" bestFit="1" customWidth="1"/>
    <col min="772" max="1020" width="9.140625" style="4"/>
    <col min="1021" max="1021" width="8.42578125" style="4" customWidth="1"/>
    <col min="1022" max="1022" width="54.7109375" style="4" customWidth="1"/>
    <col min="1023" max="1023" width="7.85546875" style="4" customWidth="1"/>
    <col min="1024" max="1024" width="10" style="4" customWidth="1"/>
    <col min="1025" max="1025" width="20.5703125" style="4" customWidth="1"/>
    <col min="1026" max="1026" width="15.7109375" style="4" bestFit="1" customWidth="1"/>
    <col min="1027" max="1027" width="14.5703125" style="4" bestFit="1" customWidth="1"/>
    <col min="1028" max="1276" width="9.140625" style="4"/>
    <col min="1277" max="1277" width="8.42578125" style="4" customWidth="1"/>
    <col min="1278" max="1278" width="54.7109375" style="4" customWidth="1"/>
    <col min="1279" max="1279" width="7.85546875" style="4" customWidth="1"/>
    <col min="1280" max="1280" width="10" style="4" customWidth="1"/>
    <col min="1281" max="1281" width="20.5703125" style="4" customWidth="1"/>
    <col min="1282" max="1282" width="15.7109375" style="4" bestFit="1" customWidth="1"/>
    <col min="1283" max="1283" width="14.5703125" style="4" bestFit="1" customWidth="1"/>
    <col min="1284" max="1532" width="9.140625" style="4"/>
    <col min="1533" max="1533" width="8.42578125" style="4" customWidth="1"/>
    <col min="1534" max="1534" width="54.7109375" style="4" customWidth="1"/>
    <col min="1535" max="1535" width="7.85546875" style="4" customWidth="1"/>
    <col min="1536" max="1536" width="10" style="4" customWidth="1"/>
    <col min="1537" max="1537" width="20.5703125" style="4" customWidth="1"/>
    <col min="1538" max="1538" width="15.7109375" style="4" bestFit="1" customWidth="1"/>
    <col min="1539" max="1539" width="14.5703125" style="4" bestFit="1" customWidth="1"/>
    <col min="1540" max="1788" width="9.140625" style="4"/>
    <col min="1789" max="1789" width="8.42578125" style="4" customWidth="1"/>
    <col min="1790" max="1790" width="54.7109375" style="4" customWidth="1"/>
    <col min="1791" max="1791" width="7.85546875" style="4" customWidth="1"/>
    <col min="1792" max="1792" width="10" style="4" customWidth="1"/>
    <col min="1793" max="1793" width="20.5703125" style="4" customWidth="1"/>
    <col min="1794" max="1794" width="15.7109375" style="4" bestFit="1" customWidth="1"/>
    <col min="1795" max="1795" width="14.5703125" style="4" bestFit="1" customWidth="1"/>
    <col min="1796" max="2044" width="9.140625" style="4"/>
    <col min="2045" max="2045" width="8.42578125" style="4" customWidth="1"/>
    <col min="2046" max="2046" width="54.7109375" style="4" customWidth="1"/>
    <col min="2047" max="2047" width="7.85546875" style="4" customWidth="1"/>
    <col min="2048" max="2048" width="10" style="4" customWidth="1"/>
    <col min="2049" max="2049" width="20.5703125" style="4" customWidth="1"/>
    <col min="2050" max="2050" width="15.7109375" style="4" bestFit="1" customWidth="1"/>
    <col min="2051" max="2051" width="14.5703125" style="4" bestFit="1" customWidth="1"/>
    <col min="2052" max="2300" width="9.140625" style="4"/>
    <col min="2301" max="2301" width="8.42578125" style="4" customWidth="1"/>
    <col min="2302" max="2302" width="54.7109375" style="4" customWidth="1"/>
    <col min="2303" max="2303" width="7.85546875" style="4" customWidth="1"/>
    <col min="2304" max="2304" width="10" style="4" customWidth="1"/>
    <col min="2305" max="2305" width="20.5703125" style="4" customWidth="1"/>
    <col min="2306" max="2306" width="15.7109375" style="4" bestFit="1" customWidth="1"/>
    <col min="2307" max="2307" width="14.5703125" style="4" bestFit="1" customWidth="1"/>
    <col min="2308" max="2556" width="9.140625" style="4"/>
    <col min="2557" max="2557" width="8.42578125" style="4" customWidth="1"/>
    <col min="2558" max="2558" width="54.7109375" style="4" customWidth="1"/>
    <col min="2559" max="2559" width="7.85546875" style="4" customWidth="1"/>
    <col min="2560" max="2560" width="10" style="4" customWidth="1"/>
    <col min="2561" max="2561" width="20.5703125" style="4" customWidth="1"/>
    <col min="2562" max="2562" width="15.7109375" style="4" bestFit="1" customWidth="1"/>
    <col min="2563" max="2563" width="14.5703125" style="4" bestFit="1" customWidth="1"/>
    <col min="2564" max="2812" width="9.140625" style="4"/>
    <col min="2813" max="2813" width="8.42578125" style="4" customWidth="1"/>
    <col min="2814" max="2814" width="54.7109375" style="4" customWidth="1"/>
    <col min="2815" max="2815" width="7.85546875" style="4" customWidth="1"/>
    <col min="2816" max="2816" width="10" style="4" customWidth="1"/>
    <col min="2817" max="2817" width="20.5703125" style="4" customWidth="1"/>
    <col min="2818" max="2818" width="15.7109375" style="4" bestFit="1" customWidth="1"/>
    <col min="2819" max="2819" width="14.5703125" style="4" bestFit="1" customWidth="1"/>
    <col min="2820" max="3068" width="9.140625" style="4"/>
    <col min="3069" max="3069" width="8.42578125" style="4" customWidth="1"/>
    <col min="3070" max="3070" width="54.7109375" style="4" customWidth="1"/>
    <col min="3071" max="3071" width="7.85546875" style="4" customWidth="1"/>
    <col min="3072" max="3072" width="10" style="4" customWidth="1"/>
    <col min="3073" max="3073" width="20.5703125" style="4" customWidth="1"/>
    <col min="3074" max="3074" width="15.7109375" style="4" bestFit="1" customWidth="1"/>
    <col min="3075" max="3075" width="14.5703125" style="4" bestFit="1" customWidth="1"/>
    <col min="3076" max="3324" width="9.140625" style="4"/>
    <col min="3325" max="3325" width="8.42578125" style="4" customWidth="1"/>
    <col min="3326" max="3326" width="54.7109375" style="4" customWidth="1"/>
    <col min="3327" max="3327" width="7.85546875" style="4" customWidth="1"/>
    <col min="3328" max="3328" width="10" style="4" customWidth="1"/>
    <col min="3329" max="3329" width="20.5703125" style="4" customWidth="1"/>
    <col min="3330" max="3330" width="15.7109375" style="4" bestFit="1" customWidth="1"/>
    <col min="3331" max="3331" width="14.5703125" style="4" bestFit="1" customWidth="1"/>
    <col min="3332" max="3580" width="9.140625" style="4"/>
    <col min="3581" max="3581" width="8.42578125" style="4" customWidth="1"/>
    <col min="3582" max="3582" width="54.7109375" style="4" customWidth="1"/>
    <col min="3583" max="3583" width="7.85546875" style="4" customWidth="1"/>
    <col min="3584" max="3584" width="10" style="4" customWidth="1"/>
    <col min="3585" max="3585" width="20.5703125" style="4" customWidth="1"/>
    <col min="3586" max="3586" width="15.7109375" style="4" bestFit="1" customWidth="1"/>
    <col min="3587" max="3587" width="14.5703125" style="4" bestFit="1" customWidth="1"/>
    <col min="3588" max="3836" width="9.140625" style="4"/>
    <col min="3837" max="3837" width="8.42578125" style="4" customWidth="1"/>
    <col min="3838" max="3838" width="54.7109375" style="4" customWidth="1"/>
    <col min="3839" max="3839" width="7.85546875" style="4" customWidth="1"/>
    <col min="3840" max="3840" width="10" style="4" customWidth="1"/>
    <col min="3841" max="3841" width="20.5703125" style="4" customWidth="1"/>
    <col min="3842" max="3842" width="15.7109375" style="4" bestFit="1" customWidth="1"/>
    <col min="3843" max="3843" width="14.5703125" style="4" bestFit="1" customWidth="1"/>
    <col min="3844" max="4092" width="9.140625" style="4"/>
    <col min="4093" max="4093" width="8.42578125" style="4" customWidth="1"/>
    <col min="4094" max="4094" width="54.7109375" style="4" customWidth="1"/>
    <col min="4095" max="4095" width="7.85546875" style="4" customWidth="1"/>
    <col min="4096" max="4096" width="10" style="4" customWidth="1"/>
    <col min="4097" max="4097" width="20.5703125" style="4" customWidth="1"/>
    <col min="4098" max="4098" width="15.7109375" style="4" bestFit="1" customWidth="1"/>
    <col min="4099" max="4099" width="14.5703125" style="4" bestFit="1" customWidth="1"/>
    <col min="4100" max="4348" width="9.140625" style="4"/>
    <col min="4349" max="4349" width="8.42578125" style="4" customWidth="1"/>
    <col min="4350" max="4350" width="54.7109375" style="4" customWidth="1"/>
    <col min="4351" max="4351" width="7.85546875" style="4" customWidth="1"/>
    <col min="4352" max="4352" width="10" style="4" customWidth="1"/>
    <col min="4353" max="4353" width="20.5703125" style="4" customWidth="1"/>
    <col min="4354" max="4354" width="15.7109375" style="4" bestFit="1" customWidth="1"/>
    <col min="4355" max="4355" width="14.5703125" style="4" bestFit="1" customWidth="1"/>
    <col min="4356" max="4604" width="9.140625" style="4"/>
    <col min="4605" max="4605" width="8.42578125" style="4" customWidth="1"/>
    <col min="4606" max="4606" width="54.7109375" style="4" customWidth="1"/>
    <col min="4607" max="4607" width="7.85546875" style="4" customWidth="1"/>
    <col min="4608" max="4608" width="10" style="4" customWidth="1"/>
    <col min="4609" max="4609" width="20.5703125" style="4" customWidth="1"/>
    <col min="4610" max="4610" width="15.7109375" style="4" bestFit="1" customWidth="1"/>
    <col min="4611" max="4611" width="14.5703125" style="4" bestFit="1" customWidth="1"/>
    <col min="4612" max="4860" width="9.140625" style="4"/>
    <col min="4861" max="4861" width="8.42578125" style="4" customWidth="1"/>
    <col min="4862" max="4862" width="54.7109375" style="4" customWidth="1"/>
    <col min="4863" max="4863" width="7.85546875" style="4" customWidth="1"/>
    <col min="4864" max="4864" width="10" style="4" customWidth="1"/>
    <col min="4865" max="4865" width="20.5703125" style="4" customWidth="1"/>
    <col min="4866" max="4866" width="15.7109375" style="4" bestFit="1" customWidth="1"/>
    <col min="4867" max="4867" width="14.5703125" style="4" bestFit="1" customWidth="1"/>
    <col min="4868" max="5116" width="9.140625" style="4"/>
    <col min="5117" max="5117" width="8.42578125" style="4" customWidth="1"/>
    <col min="5118" max="5118" width="54.7109375" style="4" customWidth="1"/>
    <col min="5119" max="5119" width="7.85546875" style="4" customWidth="1"/>
    <col min="5120" max="5120" width="10" style="4" customWidth="1"/>
    <col min="5121" max="5121" width="20.5703125" style="4" customWidth="1"/>
    <col min="5122" max="5122" width="15.7109375" style="4" bestFit="1" customWidth="1"/>
    <col min="5123" max="5123" width="14.5703125" style="4" bestFit="1" customWidth="1"/>
    <col min="5124" max="5372" width="9.140625" style="4"/>
    <col min="5373" max="5373" width="8.42578125" style="4" customWidth="1"/>
    <col min="5374" max="5374" width="54.7109375" style="4" customWidth="1"/>
    <col min="5375" max="5375" width="7.85546875" style="4" customWidth="1"/>
    <col min="5376" max="5376" width="10" style="4" customWidth="1"/>
    <col min="5377" max="5377" width="20.5703125" style="4" customWidth="1"/>
    <col min="5378" max="5378" width="15.7109375" style="4" bestFit="1" customWidth="1"/>
    <col min="5379" max="5379" width="14.5703125" style="4" bestFit="1" customWidth="1"/>
    <col min="5380" max="5628" width="9.140625" style="4"/>
    <col min="5629" max="5629" width="8.42578125" style="4" customWidth="1"/>
    <col min="5630" max="5630" width="54.7109375" style="4" customWidth="1"/>
    <col min="5631" max="5631" width="7.85546875" style="4" customWidth="1"/>
    <col min="5632" max="5632" width="10" style="4" customWidth="1"/>
    <col min="5633" max="5633" width="20.5703125" style="4" customWidth="1"/>
    <col min="5634" max="5634" width="15.7109375" style="4" bestFit="1" customWidth="1"/>
    <col min="5635" max="5635" width="14.5703125" style="4" bestFit="1" customWidth="1"/>
    <col min="5636" max="5884" width="9.140625" style="4"/>
    <col min="5885" max="5885" width="8.42578125" style="4" customWidth="1"/>
    <col min="5886" max="5886" width="54.7109375" style="4" customWidth="1"/>
    <col min="5887" max="5887" width="7.85546875" style="4" customWidth="1"/>
    <col min="5888" max="5888" width="10" style="4" customWidth="1"/>
    <col min="5889" max="5889" width="20.5703125" style="4" customWidth="1"/>
    <col min="5890" max="5890" width="15.7109375" style="4" bestFit="1" customWidth="1"/>
    <col min="5891" max="5891" width="14.5703125" style="4" bestFit="1" customWidth="1"/>
    <col min="5892" max="6140" width="9.140625" style="4"/>
    <col min="6141" max="6141" width="8.42578125" style="4" customWidth="1"/>
    <col min="6142" max="6142" width="54.7109375" style="4" customWidth="1"/>
    <col min="6143" max="6143" width="7.85546875" style="4" customWidth="1"/>
    <col min="6144" max="6144" width="10" style="4" customWidth="1"/>
    <col min="6145" max="6145" width="20.5703125" style="4" customWidth="1"/>
    <col min="6146" max="6146" width="15.7109375" style="4" bestFit="1" customWidth="1"/>
    <col min="6147" max="6147" width="14.5703125" style="4" bestFit="1" customWidth="1"/>
    <col min="6148" max="6396" width="9.140625" style="4"/>
    <col min="6397" max="6397" width="8.42578125" style="4" customWidth="1"/>
    <col min="6398" max="6398" width="54.7109375" style="4" customWidth="1"/>
    <col min="6399" max="6399" width="7.85546875" style="4" customWidth="1"/>
    <col min="6400" max="6400" width="10" style="4" customWidth="1"/>
    <col min="6401" max="6401" width="20.5703125" style="4" customWidth="1"/>
    <col min="6402" max="6402" width="15.7109375" style="4" bestFit="1" customWidth="1"/>
    <col min="6403" max="6403" width="14.5703125" style="4" bestFit="1" customWidth="1"/>
    <col min="6404" max="6652" width="9.140625" style="4"/>
    <col min="6653" max="6653" width="8.42578125" style="4" customWidth="1"/>
    <col min="6654" max="6654" width="54.7109375" style="4" customWidth="1"/>
    <col min="6655" max="6655" width="7.85546875" style="4" customWidth="1"/>
    <col min="6656" max="6656" width="10" style="4" customWidth="1"/>
    <col min="6657" max="6657" width="20.5703125" style="4" customWidth="1"/>
    <col min="6658" max="6658" width="15.7109375" style="4" bestFit="1" customWidth="1"/>
    <col min="6659" max="6659" width="14.5703125" style="4" bestFit="1" customWidth="1"/>
    <col min="6660" max="6908" width="9.140625" style="4"/>
    <col min="6909" max="6909" width="8.42578125" style="4" customWidth="1"/>
    <col min="6910" max="6910" width="54.7109375" style="4" customWidth="1"/>
    <col min="6911" max="6911" width="7.85546875" style="4" customWidth="1"/>
    <col min="6912" max="6912" width="10" style="4" customWidth="1"/>
    <col min="6913" max="6913" width="20.5703125" style="4" customWidth="1"/>
    <col min="6914" max="6914" width="15.7109375" style="4" bestFit="1" customWidth="1"/>
    <col min="6915" max="6915" width="14.5703125" style="4" bestFit="1" customWidth="1"/>
    <col min="6916" max="7164" width="9.140625" style="4"/>
    <col min="7165" max="7165" width="8.42578125" style="4" customWidth="1"/>
    <col min="7166" max="7166" width="54.7109375" style="4" customWidth="1"/>
    <col min="7167" max="7167" width="7.85546875" style="4" customWidth="1"/>
    <col min="7168" max="7168" width="10" style="4" customWidth="1"/>
    <col min="7169" max="7169" width="20.5703125" style="4" customWidth="1"/>
    <col min="7170" max="7170" width="15.7109375" style="4" bestFit="1" customWidth="1"/>
    <col min="7171" max="7171" width="14.5703125" style="4" bestFit="1" customWidth="1"/>
    <col min="7172" max="7420" width="9.140625" style="4"/>
    <col min="7421" max="7421" width="8.42578125" style="4" customWidth="1"/>
    <col min="7422" max="7422" width="54.7109375" style="4" customWidth="1"/>
    <col min="7423" max="7423" width="7.85546875" style="4" customWidth="1"/>
    <col min="7424" max="7424" width="10" style="4" customWidth="1"/>
    <col min="7425" max="7425" width="20.5703125" style="4" customWidth="1"/>
    <col min="7426" max="7426" width="15.7109375" style="4" bestFit="1" customWidth="1"/>
    <col min="7427" max="7427" width="14.5703125" style="4" bestFit="1" customWidth="1"/>
    <col min="7428" max="7676" width="9.140625" style="4"/>
    <col min="7677" max="7677" width="8.42578125" style="4" customWidth="1"/>
    <col min="7678" max="7678" width="54.7109375" style="4" customWidth="1"/>
    <col min="7679" max="7679" width="7.85546875" style="4" customWidth="1"/>
    <col min="7680" max="7680" width="10" style="4" customWidth="1"/>
    <col min="7681" max="7681" width="20.5703125" style="4" customWidth="1"/>
    <col min="7682" max="7682" width="15.7109375" style="4" bestFit="1" customWidth="1"/>
    <col min="7683" max="7683" width="14.5703125" style="4" bestFit="1" customWidth="1"/>
    <col min="7684" max="7932" width="9.140625" style="4"/>
    <col min="7933" max="7933" width="8.42578125" style="4" customWidth="1"/>
    <col min="7934" max="7934" width="54.7109375" style="4" customWidth="1"/>
    <col min="7935" max="7935" width="7.85546875" style="4" customWidth="1"/>
    <col min="7936" max="7936" width="10" style="4" customWidth="1"/>
    <col min="7937" max="7937" width="20.5703125" style="4" customWidth="1"/>
    <col min="7938" max="7938" width="15.7109375" style="4" bestFit="1" customWidth="1"/>
    <col min="7939" max="7939" width="14.5703125" style="4" bestFit="1" customWidth="1"/>
    <col min="7940" max="8188" width="9.140625" style="4"/>
    <col min="8189" max="8189" width="8.42578125" style="4" customWidth="1"/>
    <col min="8190" max="8190" width="54.7109375" style="4" customWidth="1"/>
    <col min="8191" max="8191" width="7.85546875" style="4" customWidth="1"/>
    <col min="8192" max="8192" width="10" style="4" customWidth="1"/>
    <col min="8193" max="8193" width="20.5703125" style="4" customWidth="1"/>
    <col min="8194" max="8194" width="15.7109375" style="4" bestFit="1" customWidth="1"/>
    <col min="8195" max="8195" width="14.5703125" style="4" bestFit="1" customWidth="1"/>
    <col min="8196" max="8444" width="9.140625" style="4"/>
    <col min="8445" max="8445" width="8.42578125" style="4" customWidth="1"/>
    <col min="8446" max="8446" width="54.7109375" style="4" customWidth="1"/>
    <col min="8447" max="8447" width="7.85546875" style="4" customWidth="1"/>
    <col min="8448" max="8448" width="10" style="4" customWidth="1"/>
    <col min="8449" max="8449" width="20.5703125" style="4" customWidth="1"/>
    <col min="8450" max="8450" width="15.7109375" style="4" bestFit="1" customWidth="1"/>
    <col min="8451" max="8451" width="14.5703125" style="4" bestFit="1" customWidth="1"/>
    <col min="8452" max="8700" width="9.140625" style="4"/>
    <col min="8701" max="8701" width="8.42578125" style="4" customWidth="1"/>
    <col min="8702" max="8702" width="54.7109375" style="4" customWidth="1"/>
    <col min="8703" max="8703" width="7.85546875" style="4" customWidth="1"/>
    <col min="8704" max="8704" width="10" style="4" customWidth="1"/>
    <col min="8705" max="8705" width="20.5703125" style="4" customWidth="1"/>
    <col min="8706" max="8706" width="15.7109375" style="4" bestFit="1" customWidth="1"/>
    <col min="8707" max="8707" width="14.5703125" style="4" bestFit="1" customWidth="1"/>
    <col min="8708" max="8956" width="9.140625" style="4"/>
    <col min="8957" max="8957" width="8.42578125" style="4" customWidth="1"/>
    <col min="8958" max="8958" width="54.7109375" style="4" customWidth="1"/>
    <col min="8959" max="8959" width="7.85546875" style="4" customWidth="1"/>
    <col min="8960" max="8960" width="10" style="4" customWidth="1"/>
    <col min="8961" max="8961" width="20.5703125" style="4" customWidth="1"/>
    <col min="8962" max="8962" width="15.7109375" style="4" bestFit="1" customWidth="1"/>
    <col min="8963" max="8963" width="14.5703125" style="4" bestFit="1" customWidth="1"/>
    <col min="8964" max="9212" width="9.140625" style="4"/>
    <col min="9213" max="9213" width="8.42578125" style="4" customWidth="1"/>
    <col min="9214" max="9214" width="54.7109375" style="4" customWidth="1"/>
    <col min="9215" max="9215" width="7.85546875" style="4" customWidth="1"/>
    <col min="9216" max="9216" width="10" style="4" customWidth="1"/>
    <col min="9217" max="9217" width="20.5703125" style="4" customWidth="1"/>
    <col min="9218" max="9218" width="15.7109375" style="4" bestFit="1" customWidth="1"/>
    <col min="9219" max="9219" width="14.5703125" style="4" bestFit="1" customWidth="1"/>
    <col min="9220" max="9468" width="9.140625" style="4"/>
    <col min="9469" max="9469" width="8.42578125" style="4" customWidth="1"/>
    <col min="9470" max="9470" width="54.7109375" style="4" customWidth="1"/>
    <col min="9471" max="9471" width="7.85546875" style="4" customWidth="1"/>
    <col min="9472" max="9472" width="10" style="4" customWidth="1"/>
    <col min="9473" max="9473" width="20.5703125" style="4" customWidth="1"/>
    <col min="9474" max="9474" width="15.7109375" style="4" bestFit="1" customWidth="1"/>
    <col min="9475" max="9475" width="14.5703125" style="4" bestFit="1" customWidth="1"/>
    <col min="9476" max="9724" width="9.140625" style="4"/>
    <col min="9725" max="9725" width="8.42578125" style="4" customWidth="1"/>
    <col min="9726" max="9726" width="54.7109375" style="4" customWidth="1"/>
    <col min="9727" max="9727" width="7.85546875" style="4" customWidth="1"/>
    <col min="9728" max="9728" width="10" style="4" customWidth="1"/>
    <col min="9729" max="9729" width="20.5703125" style="4" customWidth="1"/>
    <col min="9730" max="9730" width="15.7109375" style="4" bestFit="1" customWidth="1"/>
    <col min="9731" max="9731" width="14.5703125" style="4" bestFit="1" customWidth="1"/>
    <col min="9732" max="9980" width="9.140625" style="4"/>
    <col min="9981" max="9981" width="8.42578125" style="4" customWidth="1"/>
    <col min="9982" max="9982" width="54.7109375" style="4" customWidth="1"/>
    <col min="9983" max="9983" width="7.85546875" style="4" customWidth="1"/>
    <col min="9984" max="9984" width="10" style="4" customWidth="1"/>
    <col min="9985" max="9985" width="20.5703125" style="4" customWidth="1"/>
    <col min="9986" max="9986" width="15.7109375" style="4" bestFit="1" customWidth="1"/>
    <col min="9987" max="9987" width="14.5703125" style="4" bestFit="1" customWidth="1"/>
    <col min="9988" max="10236" width="9.140625" style="4"/>
    <col min="10237" max="10237" width="8.42578125" style="4" customWidth="1"/>
    <col min="10238" max="10238" width="54.7109375" style="4" customWidth="1"/>
    <col min="10239" max="10239" width="7.85546875" style="4" customWidth="1"/>
    <col min="10240" max="10240" width="10" style="4" customWidth="1"/>
    <col min="10241" max="10241" width="20.5703125" style="4" customWidth="1"/>
    <col min="10242" max="10242" width="15.7109375" style="4" bestFit="1" customWidth="1"/>
    <col min="10243" max="10243" width="14.5703125" style="4" bestFit="1" customWidth="1"/>
    <col min="10244" max="10492" width="9.140625" style="4"/>
    <col min="10493" max="10493" width="8.42578125" style="4" customWidth="1"/>
    <col min="10494" max="10494" width="54.7109375" style="4" customWidth="1"/>
    <col min="10495" max="10495" width="7.85546875" style="4" customWidth="1"/>
    <col min="10496" max="10496" width="10" style="4" customWidth="1"/>
    <col min="10497" max="10497" width="20.5703125" style="4" customWidth="1"/>
    <col min="10498" max="10498" width="15.7109375" style="4" bestFit="1" customWidth="1"/>
    <col min="10499" max="10499" width="14.5703125" style="4" bestFit="1" customWidth="1"/>
    <col min="10500" max="10748" width="9.140625" style="4"/>
    <col min="10749" max="10749" width="8.42578125" style="4" customWidth="1"/>
    <col min="10750" max="10750" width="54.7109375" style="4" customWidth="1"/>
    <col min="10751" max="10751" width="7.85546875" style="4" customWidth="1"/>
    <col min="10752" max="10752" width="10" style="4" customWidth="1"/>
    <col min="10753" max="10753" width="20.5703125" style="4" customWidth="1"/>
    <col min="10754" max="10754" width="15.7109375" style="4" bestFit="1" customWidth="1"/>
    <col min="10755" max="10755" width="14.5703125" style="4" bestFit="1" customWidth="1"/>
    <col min="10756" max="11004" width="9.140625" style="4"/>
    <col min="11005" max="11005" width="8.42578125" style="4" customWidth="1"/>
    <col min="11006" max="11006" width="54.7109375" style="4" customWidth="1"/>
    <col min="11007" max="11007" width="7.85546875" style="4" customWidth="1"/>
    <col min="11008" max="11008" width="10" style="4" customWidth="1"/>
    <col min="11009" max="11009" width="20.5703125" style="4" customWidth="1"/>
    <col min="11010" max="11010" width="15.7109375" style="4" bestFit="1" customWidth="1"/>
    <col min="11011" max="11011" width="14.5703125" style="4" bestFit="1" customWidth="1"/>
    <col min="11012" max="11260" width="9.140625" style="4"/>
    <col min="11261" max="11261" width="8.42578125" style="4" customWidth="1"/>
    <col min="11262" max="11262" width="54.7109375" style="4" customWidth="1"/>
    <col min="11263" max="11263" width="7.85546875" style="4" customWidth="1"/>
    <col min="11264" max="11264" width="10" style="4" customWidth="1"/>
    <col min="11265" max="11265" width="20.5703125" style="4" customWidth="1"/>
    <col min="11266" max="11266" width="15.7109375" style="4" bestFit="1" customWidth="1"/>
    <col min="11267" max="11267" width="14.5703125" style="4" bestFit="1" customWidth="1"/>
    <col min="11268" max="11516" width="9.140625" style="4"/>
    <col min="11517" max="11517" width="8.42578125" style="4" customWidth="1"/>
    <col min="11518" max="11518" width="54.7109375" style="4" customWidth="1"/>
    <col min="11519" max="11519" width="7.85546875" style="4" customWidth="1"/>
    <col min="11520" max="11520" width="10" style="4" customWidth="1"/>
    <col min="11521" max="11521" width="20.5703125" style="4" customWidth="1"/>
    <col min="11522" max="11522" width="15.7109375" style="4" bestFit="1" customWidth="1"/>
    <col min="11523" max="11523" width="14.5703125" style="4" bestFit="1" customWidth="1"/>
    <col min="11524" max="11772" width="9.140625" style="4"/>
    <col min="11773" max="11773" width="8.42578125" style="4" customWidth="1"/>
    <col min="11774" max="11774" width="54.7109375" style="4" customWidth="1"/>
    <col min="11775" max="11775" width="7.85546875" style="4" customWidth="1"/>
    <col min="11776" max="11776" width="10" style="4" customWidth="1"/>
    <col min="11777" max="11777" width="20.5703125" style="4" customWidth="1"/>
    <col min="11778" max="11778" width="15.7109375" style="4" bestFit="1" customWidth="1"/>
    <col min="11779" max="11779" width="14.5703125" style="4" bestFit="1" customWidth="1"/>
    <col min="11780" max="12028" width="9.140625" style="4"/>
    <col min="12029" max="12029" width="8.42578125" style="4" customWidth="1"/>
    <col min="12030" max="12030" width="54.7109375" style="4" customWidth="1"/>
    <col min="12031" max="12031" width="7.85546875" style="4" customWidth="1"/>
    <col min="12032" max="12032" width="10" style="4" customWidth="1"/>
    <col min="12033" max="12033" width="20.5703125" style="4" customWidth="1"/>
    <col min="12034" max="12034" width="15.7109375" style="4" bestFit="1" customWidth="1"/>
    <col min="12035" max="12035" width="14.5703125" style="4" bestFit="1" customWidth="1"/>
    <col min="12036" max="12284" width="9.140625" style="4"/>
    <col min="12285" max="12285" width="8.42578125" style="4" customWidth="1"/>
    <col min="12286" max="12286" width="54.7109375" style="4" customWidth="1"/>
    <col min="12287" max="12287" width="7.85546875" style="4" customWidth="1"/>
    <col min="12288" max="12288" width="10" style="4" customWidth="1"/>
    <col min="12289" max="12289" width="20.5703125" style="4" customWidth="1"/>
    <col min="12290" max="12290" width="15.7109375" style="4" bestFit="1" customWidth="1"/>
    <col min="12291" max="12291" width="14.5703125" style="4" bestFit="1" customWidth="1"/>
    <col min="12292" max="12540" width="9.140625" style="4"/>
    <col min="12541" max="12541" width="8.42578125" style="4" customWidth="1"/>
    <col min="12542" max="12542" width="54.7109375" style="4" customWidth="1"/>
    <col min="12543" max="12543" width="7.85546875" style="4" customWidth="1"/>
    <col min="12544" max="12544" width="10" style="4" customWidth="1"/>
    <col min="12545" max="12545" width="20.5703125" style="4" customWidth="1"/>
    <col min="12546" max="12546" width="15.7109375" style="4" bestFit="1" customWidth="1"/>
    <col min="12547" max="12547" width="14.5703125" style="4" bestFit="1" customWidth="1"/>
    <col min="12548" max="12796" width="9.140625" style="4"/>
    <col min="12797" max="12797" width="8.42578125" style="4" customWidth="1"/>
    <col min="12798" max="12798" width="54.7109375" style="4" customWidth="1"/>
    <col min="12799" max="12799" width="7.85546875" style="4" customWidth="1"/>
    <col min="12800" max="12800" width="10" style="4" customWidth="1"/>
    <col min="12801" max="12801" width="20.5703125" style="4" customWidth="1"/>
    <col min="12802" max="12802" width="15.7109375" style="4" bestFit="1" customWidth="1"/>
    <col min="12803" max="12803" width="14.5703125" style="4" bestFit="1" customWidth="1"/>
    <col min="12804" max="13052" width="9.140625" style="4"/>
    <col min="13053" max="13053" width="8.42578125" style="4" customWidth="1"/>
    <col min="13054" max="13054" width="54.7109375" style="4" customWidth="1"/>
    <col min="13055" max="13055" width="7.85546875" style="4" customWidth="1"/>
    <col min="13056" max="13056" width="10" style="4" customWidth="1"/>
    <col min="13057" max="13057" width="20.5703125" style="4" customWidth="1"/>
    <col min="13058" max="13058" width="15.7109375" style="4" bestFit="1" customWidth="1"/>
    <col min="13059" max="13059" width="14.5703125" style="4" bestFit="1" customWidth="1"/>
    <col min="13060" max="13308" width="9.140625" style="4"/>
    <col min="13309" max="13309" width="8.42578125" style="4" customWidth="1"/>
    <col min="13310" max="13310" width="54.7109375" style="4" customWidth="1"/>
    <col min="13311" max="13311" width="7.85546875" style="4" customWidth="1"/>
    <col min="13312" max="13312" width="10" style="4" customWidth="1"/>
    <col min="13313" max="13313" width="20.5703125" style="4" customWidth="1"/>
    <col min="13314" max="13314" width="15.7109375" style="4" bestFit="1" customWidth="1"/>
    <col min="13315" max="13315" width="14.5703125" style="4" bestFit="1" customWidth="1"/>
    <col min="13316" max="13564" width="9.140625" style="4"/>
    <col min="13565" max="13565" width="8.42578125" style="4" customWidth="1"/>
    <col min="13566" max="13566" width="54.7109375" style="4" customWidth="1"/>
    <col min="13567" max="13567" width="7.85546875" style="4" customWidth="1"/>
    <col min="13568" max="13568" width="10" style="4" customWidth="1"/>
    <col min="13569" max="13569" width="20.5703125" style="4" customWidth="1"/>
    <col min="13570" max="13570" width="15.7109375" style="4" bestFit="1" customWidth="1"/>
    <col min="13571" max="13571" width="14.5703125" style="4" bestFit="1" customWidth="1"/>
    <col min="13572" max="13820" width="9.140625" style="4"/>
    <col min="13821" max="13821" width="8.42578125" style="4" customWidth="1"/>
    <col min="13822" max="13822" width="54.7109375" style="4" customWidth="1"/>
    <col min="13823" max="13823" width="7.85546875" style="4" customWidth="1"/>
    <col min="13824" max="13824" width="10" style="4" customWidth="1"/>
    <col min="13825" max="13825" width="20.5703125" style="4" customWidth="1"/>
    <col min="13826" max="13826" width="15.7109375" style="4" bestFit="1" customWidth="1"/>
    <col min="13827" max="13827" width="14.5703125" style="4" bestFit="1" customWidth="1"/>
    <col min="13828" max="14076" width="9.140625" style="4"/>
    <col min="14077" max="14077" width="8.42578125" style="4" customWidth="1"/>
    <col min="14078" max="14078" width="54.7109375" style="4" customWidth="1"/>
    <col min="14079" max="14079" width="7.85546875" style="4" customWidth="1"/>
    <col min="14080" max="14080" width="10" style="4" customWidth="1"/>
    <col min="14081" max="14081" width="20.5703125" style="4" customWidth="1"/>
    <col min="14082" max="14082" width="15.7109375" style="4" bestFit="1" customWidth="1"/>
    <col min="14083" max="14083" width="14.5703125" style="4" bestFit="1" customWidth="1"/>
    <col min="14084" max="14332" width="9.140625" style="4"/>
    <col min="14333" max="14333" width="8.42578125" style="4" customWidth="1"/>
    <col min="14334" max="14334" width="54.7109375" style="4" customWidth="1"/>
    <col min="14335" max="14335" width="7.85546875" style="4" customWidth="1"/>
    <col min="14336" max="14336" width="10" style="4" customWidth="1"/>
    <col min="14337" max="14337" width="20.5703125" style="4" customWidth="1"/>
    <col min="14338" max="14338" width="15.7109375" style="4" bestFit="1" customWidth="1"/>
    <col min="14339" max="14339" width="14.5703125" style="4" bestFit="1" customWidth="1"/>
    <col min="14340" max="14588" width="9.140625" style="4"/>
    <col min="14589" max="14589" width="8.42578125" style="4" customWidth="1"/>
    <col min="14590" max="14590" width="54.7109375" style="4" customWidth="1"/>
    <col min="14591" max="14591" width="7.85546875" style="4" customWidth="1"/>
    <col min="14592" max="14592" width="10" style="4" customWidth="1"/>
    <col min="14593" max="14593" width="20.5703125" style="4" customWidth="1"/>
    <col min="14594" max="14594" width="15.7109375" style="4" bestFit="1" customWidth="1"/>
    <col min="14595" max="14595" width="14.5703125" style="4" bestFit="1" customWidth="1"/>
    <col min="14596" max="14844" width="9.140625" style="4"/>
    <col min="14845" max="14845" width="8.42578125" style="4" customWidth="1"/>
    <col min="14846" max="14846" width="54.7109375" style="4" customWidth="1"/>
    <col min="14847" max="14847" width="7.85546875" style="4" customWidth="1"/>
    <col min="14848" max="14848" width="10" style="4" customWidth="1"/>
    <col min="14849" max="14849" width="20.5703125" style="4" customWidth="1"/>
    <col min="14850" max="14850" width="15.7109375" style="4" bestFit="1" customWidth="1"/>
    <col min="14851" max="14851" width="14.5703125" style="4" bestFit="1" customWidth="1"/>
    <col min="14852" max="15100" width="9.140625" style="4"/>
    <col min="15101" max="15101" width="8.42578125" style="4" customWidth="1"/>
    <col min="15102" max="15102" width="54.7109375" style="4" customWidth="1"/>
    <col min="15103" max="15103" width="7.85546875" style="4" customWidth="1"/>
    <col min="15104" max="15104" width="10" style="4" customWidth="1"/>
    <col min="15105" max="15105" width="20.5703125" style="4" customWidth="1"/>
    <col min="15106" max="15106" width="15.7109375" style="4" bestFit="1" customWidth="1"/>
    <col min="15107" max="15107" width="14.5703125" style="4" bestFit="1" customWidth="1"/>
    <col min="15108" max="15356" width="9.140625" style="4"/>
    <col min="15357" max="15357" width="8.42578125" style="4" customWidth="1"/>
    <col min="15358" max="15358" width="54.7109375" style="4" customWidth="1"/>
    <col min="15359" max="15359" width="7.85546875" style="4" customWidth="1"/>
    <col min="15360" max="15360" width="10" style="4" customWidth="1"/>
    <col min="15361" max="15361" width="20.5703125" style="4" customWidth="1"/>
    <col min="15362" max="15362" width="15.7109375" style="4" bestFit="1" customWidth="1"/>
    <col min="15363" max="15363" width="14.5703125" style="4" bestFit="1" customWidth="1"/>
    <col min="15364" max="15612" width="9.140625" style="4"/>
    <col min="15613" max="15613" width="8.42578125" style="4" customWidth="1"/>
    <col min="15614" max="15614" width="54.7109375" style="4" customWidth="1"/>
    <col min="15615" max="15615" width="7.85546875" style="4" customWidth="1"/>
    <col min="15616" max="15616" width="10" style="4" customWidth="1"/>
    <col min="15617" max="15617" width="20.5703125" style="4" customWidth="1"/>
    <col min="15618" max="15618" width="15.7109375" style="4" bestFit="1" customWidth="1"/>
    <col min="15619" max="15619" width="14.5703125" style="4" bestFit="1" customWidth="1"/>
    <col min="15620" max="15868" width="9.140625" style="4"/>
    <col min="15869" max="15869" width="8.42578125" style="4" customWidth="1"/>
    <col min="15870" max="15870" width="54.7109375" style="4" customWidth="1"/>
    <col min="15871" max="15871" width="7.85546875" style="4" customWidth="1"/>
    <col min="15872" max="15872" width="10" style="4" customWidth="1"/>
    <col min="15873" max="15873" width="20.5703125" style="4" customWidth="1"/>
    <col min="15874" max="15874" width="15.7109375" style="4" bestFit="1" customWidth="1"/>
    <col min="15875" max="15875" width="14.5703125" style="4" bestFit="1" customWidth="1"/>
    <col min="15876" max="16124" width="9.140625" style="4"/>
    <col min="16125" max="16125" width="8.42578125" style="4" customWidth="1"/>
    <col min="16126" max="16126" width="54.7109375" style="4" customWidth="1"/>
    <col min="16127" max="16127" width="7.85546875" style="4" customWidth="1"/>
    <col min="16128" max="16128" width="10" style="4" customWidth="1"/>
    <col min="16129" max="16129" width="20.5703125" style="4" customWidth="1"/>
    <col min="16130" max="16130" width="15.7109375" style="4" bestFit="1" customWidth="1"/>
    <col min="16131" max="16131" width="14.5703125" style="4" bestFit="1" customWidth="1"/>
    <col min="16132" max="16384" width="9.140625" style="4"/>
  </cols>
  <sheetData>
    <row r="1" spans="1:12" ht="17.100000000000001" customHeight="1" x14ac:dyDescent="0.25">
      <c r="A1" s="1"/>
      <c r="B1" s="1"/>
      <c r="C1" s="1"/>
      <c r="D1" s="2"/>
      <c r="F1" s="58"/>
    </row>
    <row r="2" spans="1:12" ht="17.100000000000001" customHeight="1" x14ac:dyDescent="0.25">
      <c r="A2" s="1"/>
      <c r="B2" s="1"/>
      <c r="C2" s="1"/>
      <c r="D2" s="2"/>
      <c r="F2" s="58"/>
    </row>
    <row r="3" spans="1:12" ht="17.100000000000001" customHeight="1" x14ac:dyDescent="0.25">
      <c r="A3" s="1"/>
      <c r="B3" s="1"/>
      <c r="C3" s="1"/>
      <c r="D3" s="2"/>
      <c r="F3" s="58"/>
    </row>
    <row r="4" spans="1:12" ht="17.100000000000001" customHeight="1" x14ac:dyDescent="0.25">
      <c r="A4" s="1"/>
      <c r="B4" s="1"/>
      <c r="C4" s="1"/>
      <c r="D4" s="2"/>
      <c r="F4" s="58"/>
    </row>
    <row r="5" spans="1:12" ht="17.100000000000001" customHeight="1" x14ac:dyDescent="0.25">
      <c r="A5" s="1"/>
      <c r="B5" s="1"/>
      <c r="C5" s="1"/>
      <c r="D5" s="2"/>
      <c r="F5" s="58"/>
    </row>
    <row r="6" spans="1:12" ht="17.100000000000001" customHeight="1" x14ac:dyDescent="0.25">
      <c r="A6" s="1"/>
      <c r="B6" s="1"/>
      <c r="C6" s="1"/>
      <c r="D6" s="2"/>
      <c r="F6" s="58"/>
    </row>
    <row r="7" spans="1:12" ht="17.100000000000001" customHeight="1" x14ac:dyDescent="0.25">
      <c r="A7" s="5"/>
      <c r="B7" s="1"/>
      <c r="C7" s="1"/>
      <c r="D7" s="2"/>
      <c r="F7" s="58"/>
    </row>
    <row r="8" spans="1:12" ht="17.100000000000001" customHeight="1" x14ac:dyDescent="0.25">
      <c r="A8" s="5" t="s">
        <v>0</v>
      </c>
      <c r="B8" s="1"/>
      <c r="C8" s="1"/>
      <c r="D8" s="2"/>
      <c r="F8" s="58"/>
    </row>
    <row r="9" spans="1:12" ht="17.100000000000001" customHeight="1" x14ac:dyDescent="0.25">
      <c r="B9" s="1"/>
      <c r="C9" s="1"/>
      <c r="D9" s="2"/>
      <c r="F9" s="58"/>
    </row>
    <row r="10" spans="1:12" ht="17.100000000000001" customHeight="1" x14ac:dyDescent="0.25">
      <c r="A10" s="5"/>
      <c r="B10" s="1"/>
      <c r="C10" s="1"/>
      <c r="D10" s="2"/>
      <c r="F10" s="58"/>
    </row>
    <row r="11" spans="1:12" s="7" customFormat="1" ht="17.100000000000001" customHeight="1" x14ac:dyDescent="0.25">
      <c r="A11" s="46" t="s">
        <v>58</v>
      </c>
      <c r="B11" s="8"/>
      <c r="C11" s="9"/>
      <c r="D11" s="9"/>
      <c r="E11" s="58"/>
      <c r="F11" s="59"/>
      <c r="G11" s="10"/>
      <c r="H11" s="60"/>
      <c r="I11" s="11"/>
      <c r="J11" s="60"/>
    </row>
    <row r="12" spans="1:12" s="7" customFormat="1" ht="17.100000000000001" customHeight="1" x14ac:dyDescent="0.3">
      <c r="A12" s="16" t="s">
        <v>59</v>
      </c>
      <c r="B12" s="8"/>
      <c r="C12" s="9"/>
      <c r="D12" s="9"/>
      <c r="E12" s="58"/>
      <c r="F12" s="59"/>
      <c r="G12" s="10"/>
      <c r="H12" s="60"/>
      <c r="I12" s="11"/>
      <c r="J12" s="60"/>
      <c r="L12" s="150" t="s">
        <v>122</v>
      </c>
    </row>
    <row r="13" spans="1:12" s="7" customFormat="1" ht="17.100000000000001" customHeight="1" x14ac:dyDescent="0.25">
      <c r="A13" s="47" t="s">
        <v>98</v>
      </c>
      <c r="B13" s="48"/>
      <c r="C13" s="48"/>
      <c r="D13" s="48"/>
      <c r="E13" s="155" t="s">
        <v>100</v>
      </c>
      <c r="F13" s="155"/>
      <c r="G13" s="10"/>
      <c r="H13" s="60"/>
      <c r="I13" s="11"/>
      <c r="J13" s="60"/>
    </row>
    <row r="14" spans="1:12" s="7" customFormat="1" ht="17.100000000000001" customHeight="1" x14ac:dyDescent="0.25">
      <c r="A14" s="122" t="s">
        <v>101</v>
      </c>
      <c r="B14" s="48"/>
      <c r="C14" s="48"/>
      <c r="D14" s="48"/>
      <c r="E14" s="60"/>
      <c r="F14" s="60"/>
      <c r="G14" s="10"/>
      <c r="H14" s="60"/>
      <c r="I14" s="11"/>
      <c r="J14" s="60"/>
    </row>
    <row r="15" spans="1:12" s="7" customFormat="1" ht="17.100000000000001" customHeight="1" x14ac:dyDescent="0.25">
      <c r="A15" s="11"/>
      <c r="B15" s="11"/>
      <c r="C15" s="11"/>
      <c r="D15" s="11"/>
      <c r="E15" s="60"/>
      <c r="F15" s="60"/>
      <c r="G15" s="10"/>
      <c r="H15" s="60"/>
      <c r="I15" s="11"/>
      <c r="J15" s="60"/>
    </row>
    <row r="16" spans="1:12" ht="17.100000000000001" customHeight="1" x14ac:dyDescent="0.25">
      <c r="A16" s="12" t="s">
        <v>39</v>
      </c>
      <c r="B16" s="12" t="s">
        <v>40</v>
      </c>
      <c r="C16" s="12" t="s">
        <v>41</v>
      </c>
      <c r="D16" s="13" t="s">
        <v>42</v>
      </c>
      <c r="E16" s="61" t="s">
        <v>43</v>
      </c>
      <c r="F16" s="62" t="s">
        <v>44</v>
      </c>
      <c r="G16" s="10"/>
    </row>
    <row r="17" spans="1:12" s="6" customFormat="1" ht="157.5" x14ac:dyDescent="0.25">
      <c r="A17" s="18">
        <v>1</v>
      </c>
      <c r="B17" s="49" t="s">
        <v>102</v>
      </c>
      <c r="C17" s="18" t="s">
        <v>4</v>
      </c>
      <c r="D17" s="19">
        <v>1</v>
      </c>
      <c r="E17" s="63">
        <v>0</v>
      </c>
      <c r="F17" s="64">
        <f>+D17*E17</f>
        <v>0</v>
      </c>
      <c r="G17" s="53"/>
      <c r="H17" s="59"/>
      <c r="I17" s="115"/>
      <c r="J17" s="59"/>
    </row>
    <row r="18" spans="1:12" ht="78.75" x14ac:dyDescent="0.25">
      <c r="A18" s="50" t="s">
        <v>50</v>
      </c>
      <c r="B18" s="55" t="s">
        <v>22</v>
      </c>
      <c r="C18" s="50" t="s">
        <v>4</v>
      </c>
      <c r="D18" s="54">
        <v>1</v>
      </c>
      <c r="E18" s="65">
        <f>+J18</f>
        <v>9643863.1999999993</v>
      </c>
      <c r="F18" s="66">
        <f>D18*E18</f>
        <v>9643863.1999999993</v>
      </c>
      <c r="G18" s="10"/>
      <c r="H18" s="59">
        <v>8385968</v>
      </c>
      <c r="I18" s="123">
        <v>1.1499999999999999</v>
      </c>
      <c r="J18" s="59">
        <f>+H18*I18</f>
        <v>9643863.1999999993</v>
      </c>
      <c r="L18" s="151">
        <v>10689900</v>
      </c>
    </row>
    <row r="19" spans="1:12" ht="17.100000000000001" customHeight="1" x14ac:dyDescent="0.25">
      <c r="A19" s="50" t="s">
        <v>5</v>
      </c>
      <c r="B19" s="56" t="s">
        <v>23</v>
      </c>
      <c r="C19" s="50" t="s">
        <v>4</v>
      </c>
      <c r="D19" s="54">
        <v>1</v>
      </c>
      <c r="E19" s="65">
        <f t="shared" ref="E19:E39" si="0">+J19</f>
        <v>1315273.2</v>
      </c>
      <c r="F19" s="66">
        <f t="shared" ref="F19:F26" si="1">D19*E19</f>
        <v>1315273.2</v>
      </c>
      <c r="G19" s="10"/>
      <c r="H19" s="59">
        <v>1096061</v>
      </c>
      <c r="I19" s="115">
        <v>1.2</v>
      </c>
      <c r="J19" s="59">
        <f t="shared" ref="J19:J44" si="2">+H19*I19</f>
        <v>1315273.2</v>
      </c>
    </row>
    <row r="20" spans="1:12" ht="17.100000000000001" customHeight="1" x14ac:dyDescent="0.25">
      <c r="A20" s="50" t="s">
        <v>6</v>
      </c>
      <c r="B20" s="56" t="s">
        <v>9</v>
      </c>
      <c r="C20" s="50" t="s">
        <v>10</v>
      </c>
      <c r="D20" s="54">
        <v>70</v>
      </c>
      <c r="E20" s="65">
        <f t="shared" si="0"/>
        <v>700</v>
      </c>
      <c r="F20" s="66">
        <f t="shared" si="1"/>
        <v>49000</v>
      </c>
      <c r="G20" s="10"/>
      <c r="H20" s="59">
        <v>700</v>
      </c>
      <c r="I20" s="115">
        <v>1</v>
      </c>
      <c r="J20" s="59">
        <f t="shared" si="2"/>
        <v>700</v>
      </c>
    </row>
    <row r="21" spans="1:12" ht="17.100000000000001" customHeight="1" x14ac:dyDescent="0.25">
      <c r="A21" s="50" t="s">
        <v>38</v>
      </c>
      <c r="B21" s="56" t="s">
        <v>29</v>
      </c>
      <c r="C21" s="50" t="s">
        <v>25</v>
      </c>
      <c r="D21" s="54">
        <v>1</v>
      </c>
      <c r="E21" s="65">
        <f t="shared" si="0"/>
        <v>180000</v>
      </c>
      <c r="F21" s="66">
        <f t="shared" si="1"/>
        <v>180000</v>
      </c>
      <c r="G21" s="10"/>
      <c r="H21" s="59">
        <v>150000</v>
      </c>
      <c r="I21" s="115">
        <v>1.2</v>
      </c>
      <c r="J21" s="59">
        <f t="shared" si="2"/>
        <v>180000</v>
      </c>
      <c r="L21" s="152">
        <f>L18-H18</f>
        <v>2303932</v>
      </c>
    </row>
    <row r="22" spans="1:12" s="6" customFormat="1" ht="17.100000000000001" customHeight="1" x14ac:dyDescent="0.25">
      <c r="A22" s="14">
        <v>2</v>
      </c>
      <c r="B22" s="51" t="s">
        <v>45</v>
      </c>
      <c r="C22" s="14" t="s">
        <v>4</v>
      </c>
      <c r="D22" s="14">
        <v>1</v>
      </c>
      <c r="E22" s="65">
        <f t="shared" si="0"/>
        <v>0</v>
      </c>
      <c r="F22" s="66">
        <f t="shared" si="1"/>
        <v>0</v>
      </c>
      <c r="G22" s="2"/>
      <c r="H22" s="59"/>
      <c r="I22" s="115">
        <v>1.2</v>
      </c>
      <c r="J22" s="59">
        <f t="shared" si="2"/>
        <v>0</v>
      </c>
    </row>
    <row r="23" spans="1:12" ht="17.100000000000001" customHeight="1" x14ac:dyDescent="0.25">
      <c r="A23" s="50" t="s">
        <v>7</v>
      </c>
      <c r="B23" s="56" t="s">
        <v>30</v>
      </c>
      <c r="C23" s="50" t="s">
        <v>3</v>
      </c>
      <c r="D23" s="54">
        <v>12</v>
      </c>
      <c r="E23" s="65">
        <f t="shared" si="0"/>
        <v>16483.2</v>
      </c>
      <c r="F23" s="66">
        <f t="shared" si="1"/>
        <v>197798.40000000002</v>
      </c>
      <c r="G23" s="10"/>
      <c r="H23" s="59">
        <v>13736</v>
      </c>
      <c r="I23" s="115">
        <v>1.2</v>
      </c>
      <c r="J23" s="59">
        <f t="shared" si="2"/>
        <v>16483.2</v>
      </c>
    </row>
    <row r="24" spans="1:12" ht="17.100000000000001" customHeight="1" x14ac:dyDescent="0.25">
      <c r="A24" s="50" t="s">
        <v>35</v>
      </c>
      <c r="B24" s="56" t="s">
        <v>33</v>
      </c>
      <c r="C24" s="50" t="s">
        <v>3</v>
      </c>
      <c r="D24" s="54">
        <v>15</v>
      </c>
      <c r="E24" s="65">
        <f t="shared" si="0"/>
        <v>4135.2</v>
      </c>
      <c r="F24" s="66">
        <f t="shared" si="1"/>
        <v>62028</v>
      </c>
      <c r="G24" s="10"/>
      <c r="H24" s="59">
        <v>3446</v>
      </c>
      <c r="I24" s="115">
        <v>1.2</v>
      </c>
      <c r="J24" s="59">
        <f t="shared" si="2"/>
        <v>4135.2</v>
      </c>
    </row>
    <row r="25" spans="1:12" ht="17.100000000000001" customHeight="1" x14ac:dyDescent="0.25">
      <c r="A25" s="50" t="s">
        <v>8</v>
      </c>
      <c r="B25" s="56" t="s">
        <v>31</v>
      </c>
      <c r="C25" s="50" t="s">
        <v>3</v>
      </c>
      <c r="D25" s="54">
        <v>12</v>
      </c>
      <c r="E25" s="65">
        <f t="shared" si="0"/>
        <v>2160</v>
      </c>
      <c r="F25" s="66">
        <f t="shared" si="1"/>
        <v>25920</v>
      </c>
      <c r="G25" s="10"/>
      <c r="H25" s="59">
        <v>1800</v>
      </c>
      <c r="I25" s="115">
        <v>1.2</v>
      </c>
      <c r="J25" s="59">
        <f t="shared" si="2"/>
        <v>2160</v>
      </c>
    </row>
    <row r="26" spans="1:12" ht="17.100000000000001" customHeight="1" x14ac:dyDescent="0.25">
      <c r="A26" s="50" t="s">
        <v>24</v>
      </c>
      <c r="B26" s="56" t="s">
        <v>32</v>
      </c>
      <c r="C26" s="50" t="s">
        <v>4</v>
      </c>
      <c r="D26" s="54">
        <v>2</v>
      </c>
      <c r="E26" s="65">
        <f t="shared" si="0"/>
        <v>1800</v>
      </c>
      <c r="F26" s="66">
        <f t="shared" si="1"/>
        <v>3600</v>
      </c>
      <c r="G26" s="10"/>
      <c r="H26" s="59">
        <v>1500</v>
      </c>
      <c r="I26" s="115">
        <v>1.2</v>
      </c>
      <c r="J26" s="59">
        <f t="shared" si="2"/>
        <v>1800</v>
      </c>
    </row>
    <row r="27" spans="1:12" s="6" customFormat="1" ht="17.100000000000001" customHeight="1" x14ac:dyDescent="0.25">
      <c r="A27" s="14">
        <v>3</v>
      </c>
      <c r="B27" s="51" t="s">
        <v>49</v>
      </c>
      <c r="C27" s="14"/>
      <c r="D27" s="14"/>
      <c r="E27" s="65">
        <f t="shared" si="0"/>
        <v>0</v>
      </c>
      <c r="F27" s="64"/>
      <c r="G27" s="2"/>
      <c r="H27" s="59"/>
      <c r="I27" s="115">
        <v>1.2</v>
      </c>
      <c r="J27" s="59">
        <f t="shared" si="2"/>
        <v>0</v>
      </c>
    </row>
    <row r="28" spans="1:12" ht="17.100000000000001" customHeight="1" x14ac:dyDescent="0.25">
      <c r="A28" s="50" t="s">
        <v>26</v>
      </c>
      <c r="B28" s="56" t="s">
        <v>27</v>
      </c>
      <c r="C28" s="50" t="s">
        <v>3</v>
      </c>
      <c r="D28" s="54">
        <v>15</v>
      </c>
      <c r="E28" s="65">
        <f t="shared" si="0"/>
        <v>3294</v>
      </c>
      <c r="F28" s="66">
        <f>D28*E28</f>
        <v>49410</v>
      </c>
      <c r="G28" s="10"/>
      <c r="H28" s="59">
        <v>2745</v>
      </c>
      <c r="I28" s="115">
        <v>1.2</v>
      </c>
      <c r="J28" s="59">
        <f t="shared" si="2"/>
        <v>3294</v>
      </c>
    </row>
    <row r="29" spans="1:12" ht="17.100000000000001" customHeight="1" x14ac:dyDescent="0.25">
      <c r="A29" s="50" t="s">
        <v>28</v>
      </c>
      <c r="B29" s="56" t="s">
        <v>34</v>
      </c>
      <c r="C29" s="50" t="s">
        <v>4</v>
      </c>
      <c r="D29" s="54">
        <v>1</v>
      </c>
      <c r="E29" s="65">
        <f t="shared" si="0"/>
        <v>8178</v>
      </c>
      <c r="F29" s="66">
        <f>D29*E29</f>
        <v>8178</v>
      </c>
      <c r="G29" s="10"/>
      <c r="H29" s="59">
        <v>6815</v>
      </c>
      <c r="I29" s="115">
        <v>1.2</v>
      </c>
      <c r="J29" s="59">
        <f t="shared" si="2"/>
        <v>8178</v>
      </c>
    </row>
    <row r="30" spans="1:12" ht="17.100000000000001" customHeight="1" x14ac:dyDescent="0.25">
      <c r="A30" s="50" t="s">
        <v>36</v>
      </c>
      <c r="B30" s="56" t="s">
        <v>46</v>
      </c>
      <c r="C30" s="50" t="s">
        <v>4</v>
      </c>
      <c r="D30" s="54">
        <v>20</v>
      </c>
      <c r="E30" s="65">
        <f t="shared" si="0"/>
        <v>120</v>
      </c>
      <c r="F30" s="66">
        <f>D30*E30</f>
        <v>2400</v>
      </c>
      <c r="G30" s="10"/>
      <c r="H30" s="59">
        <v>100</v>
      </c>
      <c r="I30" s="115">
        <v>1.2</v>
      </c>
      <c r="J30" s="59">
        <f t="shared" si="2"/>
        <v>120</v>
      </c>
    </row>
    <row r="31" spans="1:12" ht="17.100000000000001" customHeight="1" x14ac:dyDescent="0.25">
      <c r="A31" s="50" t="s">
        <v>37</v>
      </c>
      <c r="B31" s="56" t="s">
        <v>11</v>
      </c>
      <c r="C31" s="50" t="s">
        <v>25</v>
      </c>
      <c r="D31" s="54">
        <v>1</v>
      </c>
      <c r="E31" s="65">
        <f t="shared" si="0"/>
        <v>12000</v>
      </c>
      <c r="F31" s="66">
        <f t="shared" ref="F31" si="3">D31*E31</f>
        <v>12000</v>
      </c>
      <c r="G31" s="10"/>
      <c r="H31" s="59">
        <v>10000</v>
      </c>
      <c r="I31" s="115">
        <v>1.2</v>
      </c>
      <c r="J31" s="59">
        <f t="shared" si="2"/>
        <v>12000</v>
      </c>
    </row>
    <row r="32" spans="1:12" s="6" customFormat="1" ht="31.5" customHeight="1" x14ac:dyDescent="0.25">
      <c r="A32" s="14">
        <v>4</v>
      </c>
      <c r="B32" s="52" t="s">
        <v>47</v>
      </c>
      <c r="C32" s="14" t="s">
        <v>4</v>
      </c>
      <c r="D32" s="14">
        <v>4</v>
      </c>
      <c r="E32" s="65">
        <f t="shared" si="0"/>
        <v>0</v>
      </c>
      <c r="F32" s="64"/>
      <c r="G32" s="2"/>
      <c r="H32" s="59"/>
      <c r="I32" s="115">
        <v>1.2</v>
      </c>
      <c r="J32" s="59">
        <f t="shared" si="2"/>
        <v>0</v>
      </c>
    </row>
    <row r="33" spans="1:10" ht="31.5" customHeight="1" x14ac:dyDescent="0.25">
      <c r="A33" s="50"/>
      <c r="B33" s="57" t="s">
        <v>56</v>
      </c>
      <c r="C33" s="50" t="s">
        <v>25</v>
      </c>
      <c r="D33" s="54">
        <v>4</v>
      </c>
      <c r="E33" s="65">
        <v>80000</v>
      </c>
      <c r="F33" s="66">
        <f t="shared" ref="F33:F39" si="4">+E33*D33</f>
        <v>320000</v>
      </c>
      <c r="G33" s="10"/>
      <c r="I33" s="115">
        <v>1.2</v>
      </c>
      <c r="J33" s="59">
        <f t="shared" si="2"/>
        <v>0</v>
      </c>
    </row>
    <row r="34" spans="1:10" ht="33.75" customHeight="1" x14ac:dyDescent="0.25">
      <c r="A34" s="50"/>
      <c r="B34" s="57" t="s">
        <v>57</v>
      </c>
      <c r="C34" s="50" t="s">
        <v>25</v>
      </c>
      <c r="D34" s="54">
        <v>2</v>
      </c>
      <c r="E34" s="65">
        <v>50000</v>
      </c>
      <c r="F34" s="66">
        <f t="shared" si="4"/>
        <v>100000</v>
      </c>
      <c r="G34" s="10"/>
      <c r="I34" s="115">
        <v>1.2</v>
      </c>
      <c r="J34" s="59">
        <f t="shared" si="2"/>
        <v>0</v>
      </c>
    </row>
    <row r="35" spans="1:10" ht="17.100000000000001" customHeight="1" x14ac:dyDescent="0.25">
      <c r="A35" s="50"/>
      <c r="B35" s="57" t="s">
        <v>51</v>
      </c>
      <c r="C35" s="50" t="s">
        <v>4</v>
      </c>
      <c r="D35" s="54">
        <v>2</v>
      </c>
      <c r="E35" s="65">
        <f t="shared" si="0"/>
        <v>40560</v>
      </c>
      <c r="F35" s="66">
        <f t="shared" si="4"/>
        <v>81120</v>
      </c>
      <c r="G35" s="10"/>
      <c r="H35" s="59">
        <v>33800</v>
      </c>
      <c r="I35" s="115">
        <v>1.2</v>
      </c>
      <c r="J35" s="59">
        <f t="shared" si="2"/>
        <v>40560</v>
      </c>
    </row>
    <row r="36" spans="1:10" ht="17.100000000000001" customHeight="1" x14ac:dyDescent="0.25">
      <c r="A36" s="50"/>
      <c r="B36" s="57" t="s">
        <v>52</v>
      </c>
      <c r="C36" s="50" t="s">
        <v>4</v>
      </c>
      <c r="D36" s="54">
        <v>2</v>
      </c>
      <c r="E36" s="65">
        <f t="shared" si="0"/>
        <v>16224</v>
      </c>
      <c r="F36" s="66">
        <f t="shared" si="4"/>
        <v>32448</v>
      </c>
      <c r="G36" s="10"/>
      <c r="H36" s="59">
        <v>13520</v>
      </c>
      <c r="I36" s="115">
        <v>1.2</v>
      </c>
      <c r="J36" s="59">
        <f t="shared" si="2"/>
        <v>16224</v>
      </c>
    </row>
    <row r="37" spans="1:10" ht="17.100000000000001" customHeight="1" x14ac:dyDescent="0.25">
      <c r="A37" s="50"/>
      <c r="B37" s="57" t="s">
        <v>99</v>
      </c>
      <c r="C37" s="50" t="s">
        <v>4</v>
      </c>
      <c r="D37" s="54">
        <v>2</v>
      </c>
      <c r="E37" s="65">
        <f t="shared" si="0"/>
        <v>65860.800000000003</v>
      </c>
      <c r="F37" s="66">
        <f t="shared" si="4"/>
        <v>131721.60000000001</v>
      </c>
      <c r="G37" s="10"/>
      <c r="H37" s="59">
        <v>54884</v>
      </c>
      <c r="I37" s="115">
        <v>1.2</v>
      </c>
      <c r="J37" s="59">
        <f t="shared" si="2"/>
        <v>65860.800000000003</v>
      </c>
    </row>
    <row r="38" spans="1:10" ht="17.100000000000001" customHeight="1" x14ac:dyDescent="0.25">
      <c r="A38" s="50"/>
      <c r="B38" s="57" t="s">
        <v>53</v>
      </c>
      <c r="C38" s="50" t="s">
        <v>55</v>
      </c>
      <c r="D38" s="54">
        <f>16*2</f>
        <v>32</v>
      </c>
      <c r="E38" s="65">
        <f t="shared" si="0"/>
        <v>3180</v>
      </c>
      <c r="F38" s="66">
        <f t="shared" si="4"/>
        <v>101760</v>
      </c>
      <c r="G38" s="10"/>
      <c r="H38" s="59">
        <v>2650</v>
      </c>
      <c r="I38" s="115">
        <v>1.2</v>
      </c>
      <c r="J38" s="59">
        <f t="shared" si="2"/>
        <v>3180</v>
      </c>
    </row>
    <row r="39" spans="1:10" ht="17.100000000000001" customHeight="1" x14ac:dyDescent="0.25">
      <c r="A39" s="50"/>
      <c r="B39" s="57" t="s">
        <v>54</v>
      </c>
      <c r="C39" s="50" t="s">
        <v>55</v>
      </c>
      <c r="D39" s="54">
        <f>13*2</f>
        <v>26</v>
      </c>
      <c r="E39" s="65">
        <f t="shared" si="0"/>
        <v>3060</v>
      </c>
      <c r="F39" s="66">
        <f t="shared" si="4"/>
        <v>79560</v>
      </c>
      <c r="G39" s="10"/>
      <c r="H39" s="59">
        <v>2550</v>
      </c>
      <c r="I39" s="115">
        <v>1.2</v>
      </c>
      <c r="J39" s="59">
        <f t="shared" si="2"/>
        <v>3060</v>
      </c>
    </row>
    <row r="40" spans="1:10" ht="17.100000000000001" customHeight="1" x14ac:dyDescent="0.25">
      <c r="A40" s="50"/>
      <c r="B40" s="57"/>
      <c r="C40" s="50"/>
      <c r="D40" s="54"/>
      <c r="E40" s="65"/>
      <c r="F40" s="66"/>
      <c r="G40" s="10"/>
      <c r="I40" s="115">
        <v>1.2</v>
      </c>
      <c r="J40" s="59">
        <f t="shared" si="2"/>
        <v>0</v>
      </c>
    </row>
    <row r="41" spans="1:10" ht="17.100000000000001" customHeight="1" x14ac:dyDescent="0.25">
      <c r="A41" s="50"/>
      <c r="B41" s="57"/>
      <c r="C41" s="50"/>
      <c r="D41" s="54"/>
      <c r="E41" s="65"/>
      <c r="F41" s="66"/>
      <c r="G41" s="10"/>
      <c r="I41" s="115">
        <v>1.2</v>
      </c>
      <c r="J41" s="59">
        <f t="shared" si="2"/>
        <v>0</v>
      </c>
    </row>
    <row r="42" spans="1:10" ht="17.100000000000001" customHeight="1" x14ac:dyDescent="0.25">
      <c r="A42" s="117">
        <v>4</v>
      </c>
      <c r="B42" s="118" t="s">
        <v>12</v>
      </c>
      <c r="C42" s="14" t="s">
        <v>13</v>
      </c>
      <c r="D42" s="121">
        <v>1</v>
      </c>
      <c r="E42" s="67">
        <v>450000</v>
      </c>
      <c r="F42" s="70">
        <f t="shared" ref="F42" si="5">D42*E42</f>
        <v>450000</v>
      </c>
      <c r="G42" s="10"/>
      <c r="H42" s="58">
        <v>350700</v>
      </c>
      <c r="I42" s="115">
        <v>1.2</v>
      </c>
      <c r="J42" s="59">
        <f t="shared" si="2"/>
        <v>420840</v>
      </c>
    </row>
    <row r="43" spans="1:10" s="24" customFormat="1" ht="17.100000000000001" customHeight="1" x14ac:dyDescent="0.25">
      <c r="A43" s="20"/>
      <c r="B43" s="45" t="s">
        <v>17</v>
      </c>
      <c r="C43" s="21"/>
      <c r="D43" s="22"/>
      <c r="E43" s="68"/>
      <c r="F43" s="68"/>
      <c r="G43" s="23"/>
      <c r="H43" s="112"/>
      <c r="I43" s="115">
        <v>1.2</v>
      </c>
      <c r="J43" s="59">
        <f t="shared" si="2"/>
        <v>0</v>
      </c>
    </row>
    <row r="44" spans="1:10" s="24" customFormat="1" ht="17.100000000000001" customHeight="1" x14ac:dyDescent="0.25">
      <c r="A44" s="20"/>
      <c r="B44" s="45" t="s">
        <v>18</v>
      </c>
      <c r="C44" s="21"/>
      <c r="D44" s="22"/>
      <c r="E44" s="68"/>
      <c r="F44" s="68"/>
      <c r="G44" s="23"/>
      <c r="H44" s="112"/>
      <c r="I44" s="115">
        <v>1.2</v>
      </c>
      <c r="J44" s="59">
        <f t="shared" si="2"/>
        <v>0</v>
      </c>
    </row>
    <row r="45" spans="1:10" s="24" customFormat="1" ht="17.100000000000001" customHeight="1" x14ac:dyDescent="0.25">
      <c r="A45" s="20"/>
      <c r="B45" s="45" t="s">
        <v>19</v>
      </c>
      <c r="C45" s="21"/>
      <c r="D45" s="22"/>
      <c r="E45" s="68"/>
      <c r="F45" s="68"/>
      <c r="G45" s="23"/>
      <c r="H45" s="112"/>
      <c r="I45" s="115"/>
      <c r="J45" s="59"/>
    </row>
    <row r="46" spans="1:10" s="24" customFormat="1" ht="17.100000000000001" customHeight="1" x14ac:dyDescent="0.25">
      <c r="A46" s="20"/>
      <c r="B46" s="45" t="s">
        <v>21</v>
      </c>
      <c r="C46" s="21"/>
      <c r="D46" s="22"/>
      <c r="E46" s="68"/>
      <c r="F46" s="68"/>
      <c r="G46" s="23"/>
      <c r="H46" s="112"/>
      <c r="I46" s="115"/>
      <c r="J46" s="59"/>
    </row>
    <row r="47" spans="1:10" s="24" customFormat="1" ht="17.100000000000001" customHeight="1" x14ac:dyDescent="0.25">
      <c r="A47" s="20"/>
      <c r="B47" s="45" t="s">
        <v>20</v>
      </c>
      <c r="C47" s="21"/>
      <c r="D47" s="22"/>
      <c r="E47" s="68"/>
      <c r="F47" s="68"/>
      <c r="G47" s="23"/>
      <c r="H47" s="112"/>
      <c r="I47" s="115"/>
      <c r="J47" s="59"/>
    </row>
    <row r="48" spans="1:10" s="24" customFormat="1" ht="17.100000000000001" customHeight="1" x14ac:dyDescent="0.25">
      <c r="A48" s="20"/>
      <c r="B48" s="45"/>
      <c r="C48" s="21"/>
      <c r="D48" s="22"/>
      <c r="E48" s="68"/>
      <c r="F48" s="68"/>
      <c r="G48" s="23"/>
      <c r="H48" s="112"/>
      <c r="I48" s="115"/>
      <c r="J48" s="59"/>
    </row>
    <row r="49" spans="1:10" s="24" customFormat="1" ht="17.100000000000001" customHeight="1" x14ac:dyDescent="0.25">
      <c r="A49" s="20"/>
      <c r="B49" s="45"/>
      <c r="C49" s="21"/>
      <c r="D49" s="22"/>
      <c r="E49" s="68"/>
      <c r="F49" s="68"/>
      <c r="G49" s="23"/>
      <c r="H49" s="112"/>
      <c r="I49" s="115"/>
      <c r="J49" s="59"/>
    </row>
    <row r="50" spans="1:10" s="30" customFormat="1" ht="17.100000000000001" customHeight="1" x14ac:dyDescent="0.25">
      <c r="A50" s="25"/>
      <c r="B50" s="26" t="s">
        <v>14</v>
      </c>
      <c r="C50" s="27"/>
      <c r="D50" s="28"/>
      <c r="E50" s="69"/>
      <c r="F50" s="69"/>
      <c r="G50" s="29"/>
      <c r="H50" s="113"/>
      <c r="I50" s="115"/>
      <c r="J50" s="113"/>
    </row>
    <row r="51" spans="1:10" s="24" customFormat="1" ht="17.100000000000001" customHeight="1" x14ac:dyDescent="0.25">
      <c r="A51" s="20"/>
      <c r="B51" s="31" t="s">
        <v>15</v>
      </c>
      <c r="C51" s="21" t="s">
        <v>4</v>
      </c>
      <c r="D51" s="22">
        <v>3</v>
      </c>
      <c r="E51" s="68"/>
      <c r="F51" s="68"/>
      <c r="G51" s="23"/>
      <c r="H51" s="112"/>
      <c r="I51" s="115"/>
      <c r="J51" s="112"/>
    </row>
    <row r="52" spans="1:10" s="24" customFormat="1" ht="17.100000000000001" customHeight="1" x14ac:dyDescent="0.25">
      <c r="A52" s="20"/>
      <c r="B52" s="31"/>
      <c r="C52" s="21"/>
      <c r="D52" s="22"/>
      <c r="E52" s="68"/>
      <c r="F52" s="68"/>
      <c r="G52" s="23"/>
      <c r="H52" s="112"/>
      <c r="I52" s="115"/>
      <c r="J52" s="112"/>
    </row>
    <row r="53" spans="1:10" s="24" customFormat="1" ht="17.100000000000001" customHeight="1" x14ac:dyDescent="0.25">
      <c r="A53" s="20"/>
      <c r="B53" s="31"/>
      <c r="C53" s="21"/>
      <c r="D53" s="22"/>
      <c r="E53" s="68"/>
      <c r="F53" s="68"/>
      <c r="G53" s="23"/>
      <c r="H53" s="112"/>
      <c r="I53" s="115"/>
      <c r="J53" s="112"/>
    </row>
    <row r="54" spans="1:10" ht="17.100000000000001" customHeight="1" x14ac:dyDescent="0.25">
      <c r="A54" s="32"/>
      <c r="B54" s="26" t="s">
        <v>16</v>
      </c>
      <c r="C54" s="33"/>
      <c r="D54" s="34"/>
      <c r="E54" s="70"/>
      <c r="F54" s="70"/>
      <c r="G54" s="10"/>
    </row>
    <row r="55" spans="1:10" ht="17.100000000000001" customHeight="1" x14ac:dyDescent="0.25">
      <c r="A55" s="32"/>
      <c r="B55" s="119" t="s">
        <v>92</v>
      </c>
      <c r="C55" s="35"/>
      <c r="D55" s="36"/>
      <c r="E55" s="70"/>
      <c r="F55" s="70"/>
      <c r="G55" s="10"/>
    </row>
    <row r="56" spans="1:10" ht="17.100000000000001" customHeight="1" x14ac:dyDescent="0.25">
      <c r="A56" s="32"/>
      <c r="B56" s="119" t="s">
        <v>91</v>
      </c>
      <c r="C56" s="35"/>
      <c r="D56" s="36"/>
      <c r="E56" s="70"/>
      <c r="F56" s="70"/>
      <c r="G56" s="10"/>
    </row>
    <row r="57" spans="1:10" ht="17.100000000000001" customHeight="1" x14ac:dyDescent="0.25">
      <c r="A57" s="32"/>
      <c r="B57" s="119" t="s">
        <v>93</v>
      </c>
      <c r="C57" s="35"/>
      <c r="D57" s="36"/>
      <c r="E57" s="70"/>
      <c r="F57" s="70"/>
      <c r="G57" s="10"/>
    </row>
    <row r="58" spans="1:10" s="41" customFormat="1" ht="17.100000000000001" customHeight="1" x14ac:dyDescent="0.25">
      <c r="A58" s="37"/>
      <c r="B58" s="120" t="s">
        <v>94</v>
      </c>
      <c r="C58" s="38"/>
      <c r="D58" s="39"/>
      <c r="E58" s="71"/>
      <c r="F58" s="71"/>
      <c r="G58" s="40"/>
      <c r="H58" s="114"/>
      <c r="I58" s="116"/>
      <c r="J58" s="114"/>
    </row>
    <row r="59" spans="1:10" ht="17.100000000000001" customHeight="1" x14ac:dyDescent="0.25">
      <c r="A59" s="32"/>
      <c r="B59" s="42" t="s">
        <v>95</v>
      </c>
      <c r="C59" s="35"/>
      <c r="D59" s="36"/>
      <c r="E59" s="70"/>
      <c r="F59" s="70"/>
      <c r="G59" s="10"/>
    </row>
    <row r="60" spans="1:10" ht="17.100000000000001" customHeight="1" x14ac:dyDescent="0.25">
      <c r="A60" s="43"/>
      <c r="B60" s="44"/>
      <c r="C60" s="35"/>
      <c r="D60" s="45"/>
      <c r="E60" s="71"/>
      <c r="F60" s="70"/>
      <c r="G60" s="10"/>
    </row>
    <row r="61" spans="1:10" s="7" customFormat="1" ht="17.100000000000001" customHeight="1" x14ac:dyDescent="0.25">
      <c r="A61" s="156" t="s">
        <v>96</v>
      </c>
      <c r="B61" s="156"/>
      <c r="C61" s="156"/>
      <c r="D61" s="156"/>
      <c r="E61" s="156"/>
      <c r="F61" s="61">
        <f>SUM(F17:F51)</f>
        <v>12846080.399999999</v>
      </c>
      <c r="G61" s="10"/>
      <c r="H61" s="60">
        <f>+F61-'DQE LOBA'!F54</f>
        <v>2156467.3999999985</v>
      </c>
      <c r="I61" s="11"/>
      <c r="J61" s="60"/>
    </row>
    <row r="62" spans="1:10" s="7" customFormat="1" ht="17.100000000000001" customHeight="1" x14ac:dyDescent="0.25">
      <c r="A62" s="156" t="s">
        <v>48</v>
      </c>
      <c r="B62" s="156"/>
      <c r="C62" s="156"/>
      <c r="D62" s="156"/>
      <c r="E62" s="156"/>
      <c r="F62" s="61">
        <f>+F61*0.18</f>
        <v>2312294.4719999996</v>
      </c>
      <c r="G62" s="10"/>
      <c r="H62" s="60"/>
      <c r="I62" s="11"/>
      <c r="J62" s="60"/>
    </row>
    <row r="63" spans="1:10" s="7" customFormat="1" ht="17.100000000000001" customHeight="1" x14ac:dyDescent="0.25">
      <c r="A63" s="156" t="s">
        <v>97</v>
      </c>
      <c r="B63" s="156"/>
      <c r="C63" s="156"/>
      <c r="D63" s="156"/>
      <c r="E63" s="156"/>
      <c r="F63" s="61">
        <f>+F61</f>
        <v>12846080.399999999</v>
      </c>
      <c r="G63" s="10"/>
      <c r="H63" s="60"/>
      <c r="I63" s="11"/>
      <c r="J63" s="60"/>
    </row>
    <row r="64" spans="1:10" s="7" customFormat="1" ht="17.100000000000001" customHeight="1" x14ac:dyDescent="0.25">
      <c r="E64" s="72"/>
      <c r="F64" s="60"/>
      <c r="G64" s="10"/>
      <c r="H64" s="60"/>
      <c r="I64" s="11"/>
      <c r="J64" s="60"/>
    </row>
    <row r="65" spans="1:10" s="7" customFormat="1" ht="17.100000000000001" customHeight="1" x14ac:dyDescent="0.25">
      <c r="A65" s="15" t="s">
        <v>1</v>
      </c>
      <c r="E65" s="72"/>
      <c r="F65" s="60"/>
      <c r="G65" s="10"/>
      <c r="H65" s="60"/>
      <c r="I65" s="11"/>
      <c r="J65" s="60"/>
    </row>
    <row r="66" spans="1:10" s="7" customFormat="1" ht="17.100000000000001" customHeight="1" x14ac:dyDescent="0.25">
      <c r="A66" s="16"/>
      <c r="E66" s="72"/>
      <c r="F66" s="60"/>
      <c r="G66" s="10"/>
      <c r="H66" s="60"/>
      <c r="I66" s="11"/>
      <c r="J66" s="60"/>
    </row>
    <row r="67" spans="1:10" s="7" customFormat="1" ht="17.100000000000001" customHeight="1" x14ac:dyDescent="0.25">
      <c r="E67" s="72"/>
      <c r="F67" s="60"/>
      <c r="G67" s="10"/>
      <c r="H67" s="60"/>
      <c r="I67" s="11"/>
      <c r="J67" s="60"/>
    </row>
    <row r="68" spans="1:10" s="7" customFormat="1" ht="17.100000000000001" customHeight="1" x14ac:dyDescent="0.25">
      <c r="A68" s="17" t="s">
        <v>2</v>
      </c>
      <c r="E68" s="72"/>
      <c r="F68" s="60"/>
      <c r="G68" s="10"/>
      <c r="H68" s="60"/>
      <c r="I68" s="11"/>
      <c r="J68" s="60"/>
    </row>
    <row r="69" spans="1:10" s="7" customFormat="1" ht="17.100000000000001" customHeight="1" x14ac:dyDescent="0.25">
      <c r="E69" s="72"/>
      <c r="F69" s="60">
        <f>'Detail ok'!F61-'Detail Annulé'!F61</f>
        <v>1719696.3150000013</v>
      </c>
      <c r="G69" s="10"/>
      <c r="H69" s="60"/>
      <c r="I69" s="11"/>
      <c r="J69" s="60"/>
    </row>
    <row r="70" spans="1:10" s="7" customFormat="1" ht="17.100000000000001" customHeight="1" x14ac:dyDescent="0.25">
      <c r="E70" s="72"/>
      <c r="F70" s="60"/>
      <c r="G70" s="10"/>
      <c r="H70" s="60"/>
      <c r="I70" s="11"/>
      <c r="J70" s="60"/>
    </row>
  </sheetData>
  <mergeCells count="4">
    <mergeCell ref="E13:F13"/>
    <mergeCell ref="A61:E61"/>
    <mergeCell ref="A62:E62"/>
    <mergeCell ref="A63:E63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B9B3-CE0D-4ED4-957F-B5B62CF750A5}">
  <dimension ref="A1:I36"/>
  <sheetViews>
    <sheetView topLeftCell="A13" zoomScaleNormal="100" workbookViewId="0">
      <selection activeCell="C35" sqref="C35"/>
    </sheetView>
  </sheetViews>
  <sheetFormatPr baseColWidth="10" defaultColWidth="9.140625" defaultRowHeight="17.100000000000001" customHeight="1" x14ac:dyDescent="0.25"/>
  <cols>
    <col min="1" max="1" width="4.85546875" style="6" customWidth="1"/>
    <col min="2" max="2" width="63.85546875" style="4" customWidth="1"/>
    <col min="3" max="3" width="10" style="3" customWidth="1"/>
    <col min="4" max="4" width="16.28515625" style="58" customWidth="1"/>
    <col min="5" max="5" width="16.42578125" style="59" customWidth="1"/>
    <col min="6" max="6" width="9.42578125" style="3" customWidth="1"/>
    <col min="7" max="7" width="16.5703125" style="59" customWidth="1"/>
    <col min="8" max="8" width="9.140625" style="115"/>
    <col min="9" max="9" width="16.42578125" style="59" customWidth="1"/>
    <col min="10" max="251" width="9.140625" style="4"/>
    <col min="252" max="252" width="8.42578125" style="4" customWidth="1"/>
    <col min="253" max="253" width="54.7109375" style="4" customWidth="1"/>
    <col min="254" max="254" width="7.85546875" style="4" customWidth="1"/>
    <col min="255" max="255" width="10" style="4" customWidth="1"/>
    <col min="256" max="256" width="20.5703125" style="4" customWidth="1"/>
    <col min="257" max="257" width="15.7109375" style="4" bestFit="1" customWidth="1"/>
    <col min="258" max="258" width="14.5703125" style="4" bestFit="1" customWidth="1"/>
    <col min="259" max="507" width="9.140625" style="4"/>
    <col min="508" max="508" width="8.42578125" style="4" customWidth="1"/>
    <col min="509" max="509" width="54.7109375" style="4" customWidth="1"/>
    <col min="510" max="510" width="7.85546875" style="4" customWidth="1"/>
    <col min="511" max="511" width="10" style="4" customWidth="1"/>
    <col min="512" max="512" width="20.5703125" style="4" customWidth="1"/>
    <col min="513" max="513" width="15.7109375" style="4" bestFit="1" customWidth="1"/>
    <col min="514" max="514" width="14.5703125" style="4" bestFit="1" customWidth="1"/>
    <col min="515" max="763" width="9.140625" style="4"/>
    <col min="764" max="764" width="8.42578125" style="4" customWidth="1"/>
    <col min="765" max="765" width="54.7109375" style="4" customWidth="1"/>
    <col min="766" max="766" width="7.85546875" style="4" customWidth="1"/>
    <col min="767" max="767" width="10" style="4" customWidth="1"/>
    <col min="768" max="768" width="20.5703125" style="4" customWidth="1"/>
    <col min="769" max="769" width="15.7109375" style="4" bestFit="1" customWidth="1"/>
    <col min="770" max="770" width="14.5703125" style="4" bestFit="1" customWidth="1"/>
    <col min="771" max="1019" width="9.140625" style="4"/>
    <col min="1020" max="1020" width="8.42578125" style="4" customWidth="1"/>
    <col min="1021" max="1021" width="54.7109375" style="4" customWidth="1"/>
    <col min="1022" max="1022" width="7.85546875" style="4" customWidth="1"/>
    <col min="1023" max="1023" width="10" style="4" customWidth="1"/>
    <col min="1024" max="1024" width="20.5703125" style="4" customWidth="1"/>
    <col min="1025" max="1025" width="15.7109375" style="4" bestFit="1" customWidth="1"/>
    <col min="1026" max="1026" width="14.5703125" style="4" bestFit="1" customWidth="1"/>
    <col min="1027" max="1275" width="9.140625" style="4"/>
    <col min="1276" max="1276" width="8.42578125" style="4" customWidth="1"/>
    <col min="1277" max="1277" width="54.7109375" style="4" customWidth="1"/>
    <col min="1278" max="1278" width="7.85546875" style="4" customWidth="1"/>
    <col min="1279" max="1279" width="10" style="4" customWidth="1"/>
    <col min="1280" max="1280" width="20.5703125" style="4" customWidth="1"/>
    <col min="1281" max="1281" width="15.7109375" style="4" bestFit="1" customWidth="1"/>
    <col min="1282" max="1282" width="14.5703125" style="4" bestFit="1" customWidth="1"/>
    <col min="1283" max="1531" width="9.140625" style="4"/>
    <col min="1532" max="1532" width="8.42578125" style="4" customWidth="1"/>
    <col min="1533" max="1533" width="54.7109375" style="4" customWidth="1"/>
    <col min="1534" max="1534" width="7.85546875" style="4" customWidth="1"/>
    <col min="1535" max="1535" width="10" style="4" customWidth="1"/>
    <col min="1536" max="1536" width="20.5703125" style="4" customWidth="1"/>
    <col min="1537" max="1537" width="15.7109375" style="4" bestFit="1" customWidth="1"/>
    <col min="1538" max="1538" width="14.5703125" style="4" bestFit="1" customWidth="1"/>
    <col min="1539" max="1787" width="9.140625" style="4"/>
    <col min="1788" max="1788" width="8.42578125" style="4" customWidth="1"/>
    <col min="1789" max="1789" width="54.7109375" style="4" customWidth="1"/>
    <col min="1790" max="1790" width="7.85546875" style="4" customWidth="1"/>
    <col min="1791" max="1791" width="10" style="4" customWidth="1"/>
    <col min="1792" max="1792" width="20.5703125" style="4" customWidth="1"/>
    <col min="1793" max="1793" width="15.7109375" style="4" bestFit="1" customWidth="1"/>
    <col min="1794" max="1794" width="14.5703125" style="4" bestFit="1" customWidth="1"/>
    <col min="1795" max="2043" width="9.140625" style="4"/>
    <col min="2044" max="2044" width="8.42578125" style="4" customWidth="1"/>
    <col min="2045" max="2045" width="54.7109375" style="4" customWidth="1"/>
    <col min="2046" max="2046" width="7.85546875" style="4" customWidth="1"/>
    <col min="2047" max="2047" width="10" style="4" customWidth="1"/>
    <col min="2048" max="2048" width="20.5703125" style="4" customWidth="1"/>
    <col min="2049" max="2049" width="15.7109375" style="4" bestFit="1" customWidth="1"/>
    <col min="2050" max="2050" width="14.5703125" style="4" bestFit="1" customWidth="1"/>
    <col min="2051" max="2299" width="9.140625" style="4"/>
    <col min="2300" max="2300" width="8.42578125" style="4" customWidth="1"/>
    <col min="2301" max="2301" width="54.7109375" style="4" customWidth="1"/>
    <col min="2302" max="2302" width="7.85546875" style="4" customWidth="1"/>
    <col min="2303" max="2303" width="10" style="4" customWidth="1"/>
    <col min="2304" max="2304" width="20.5703125" style="4" customWidth="1"/>
    <col min="2305" max="2305" width="15.7109375" style="4" bestFit="1" customWidth="1"/>
    <col min="2306" max="2306" width="14.5703125" style="4" bestFit="1" customWidth="1"/>
    <col min="2307" max="2555" width="9.140625" style="4"/>
    <col min="2556" max="2556" width="8.42578125" style="4" customWidth="1"/>
    <col min="2557" max="2557" width="54.7109375" style="4" customWidth="1"/>
    <col min="2558" max="2558" width="7.85546875" style="4" customWidth="1"/>
    <col min="2559" max="2559" width="10" style="4" customWidth="1"/>
    <col min="2560" max="2560" width="20.5703125" style="4" customWidth="1"/>
    <col min="2561" max="2561" width="15.7109375" style="4" bestFit="1" customWidth="1"/>
    <col min="2562" max="2562" width="14.5703125" style="4" bestFit="1" customWidth="1"/>
    <col min="2563" max="2811" width="9.140625" style="4"/>
    <col min="2812" max="2812" width="8.42578125" style="4" customWidth="1"/>
    <col min="2813" max="2813" width="54.7109375" style="4" customWidth="1"/>
    <col min="2814" max="2814" width="7.85546875" style="4" customWidth="1"/>
    <col min="2815" max="2815" width="10" style="4" customWidth="1"/>
    <col min="2816" max="2816" width="20.5703125" style="4" customWidth="1"/>
    <col min="2817" max="2817" width="15.7109375" style="4" bestFit="1" customWidth="1"/>
    <col min="2818" max="2818" width="14.5703125" style="4" bestFit="1" customWidth="1"/>
    <col min="2819" max="3067" width="9.140625" style="4"/>
    <col min="3068" max="3068" width="8.42578125" style="4" customWidth="1"/>
    <col min="3069" max="3069" width="54.7109375" style="4" customWidth="1"/>
    <col min="3070" max="3070" width="7.85546875" style="4" customWidth="1"/>
    <col min="3071" max="3071" width="10" style="4" customWidth="1"/>
    <col min="3072" max="3072" width="20.5703125" style="4" customWidth="1"/>
    <col min="3073" max="3073" width="15.7109375" style="4" bestFit="1" customWidth="1"/>
    <col min="3074" max="3074" width="14.5703125" style="4" bestFit="1" customWidth="1"/>
    <col min="3075" max="3323" width="9.140625" style="4"/>
    <col min="3324" max="3324" width="8.42578125" style="4" customWidth="1"/>
    <col min="3325" max="3325" width="54.7109375" style="4" customWidth="1"/>
    <col min="3326" max="3326" width="7.85546875" style="4" customWidth="1"/>
    <col min="3327" max="3327" width="10" style="4" customWidth="1"/>
    <col min="3328" max="3328" width="20.5703125" style="4" customWidth="1"/>
    <col min="3329" max="3329" width="15.7109375" style="4" bestFit="1" customWidth="1"/>
    <col min="3330" max="3330" width="14.5703125" style="4" bestFit="1" customWidth="1"/>
    <col min="3331" max="3579" width="9.140625" style="4"/>
    <col min="3580" max="3580" width="8.42578125" style="4" customWidth="1"/>
    <col min="3581" max="3581" width="54.7109375" style="4" customWidth="1"/>
    <col min="3582" max="3582" width="7.85546875" style="4" customWidth="1"/>
    <col min="3583" max="3583" width="10" style="4" customWidth="1"/>
    <col min="3584" max="3584" width="20.5703125" style="4" customWidth="1"/>
    <col min="3585" max="3585" width="15.7109375" style="4" bestFit="1" customWidth="1"/>
    <col min="3586" max="3586" width="14.5703125" style="4" bestFit="1" customWidth="1"/>
    <col min="3587" max="3835" width="9.140625" style="4"/>
    <col min="3836" max="3836" width="8.42578125" style="4" customWidth="1"/>
    <col min="3837" max="3837" width="54.7109375" style="4" customWidth="1"/>
    <col min="3838" max="3838" width="7.85546875" style="4" customWidth="1"/>
    <col min="3839" max="3839" width="10" style="4" customWidth="1"/>
    <col min="3840" max="3840" width="20.5703125" style="4" customWidth="1"/>
    <col min="3841" max="3841" width="15.7109375" style="4" bestFit="1" customWidth="1"/>
    <col min="3842" max="3842" width="14.5703125" style="4" bestFit="1" customWidth="1"/>
    <col min="3843" max="4091" width="9.140625" style="4"/>
    <col min="4092" max="4092" width="8.42578125" style="4" customWidth="1"/>
    <col min="4093" max="4093" width="54.7109375" style="4" customWidth="1"/>
    <col min="4094" max="4094" width="7.85546875" style="4" customWidth="1"/>
    <col min="4095" max="4095" width="10" style="4" customWidth="1"/>
    <col min="4096" max="4096" width="20.5703125" style="4" customWidth="1"/>
    <col min="4097" max="4097" width="15.7109375" style="4" bestFit="1" customWidth="1"/>
    <col min="4098" max="4098" width="14.5703125" style="4" bestFit="1" customWidth="1"/>
    <col min="4099" max="4347" width="9.140625" style="4"/>
    <col min="4348" max="4348" width="8.42578125" style="4" customWidth="1"/>
    <col min="4349" max="4349" width="54.7109375" style="4" customWidth="1"/>
    <col min="4350" max="4350" width="7.85546875" style="4" customWidth="1"/>
    <col min="4351" max="4351" width="10" style="4" customWidth="1"/>
    <col min="4352" max="4352" width="20.5703125" style="4" customWidth="1"/>
    <col min="4353" max="4353" width="15.7109375" style="4" bestFit="1" customWidth="1"/>
    <col min="4354" max="4354" width="14.5703125" style="4" bestFit="1" customWidth="1"/>
    <col min="4355" max="4603" width="9.140625" style="4"/>
    <col min="4604" max="4604" width="8.42578125" style="4" customWidth="1"/>
    <col min="4605" max="4605" width="54.7109375" style="4" customWidth="1"/>
    <col min="4606" max="4606" width="7.85546875" style="4" customWidth="1"/>
    <col min="4607" max="4607" width="10" style="4" customWidth="1"/>
    <col min="4608" max="4608" width="20.5703125" style="4" customWidth="1"/>
    <col min="4609" max="4609" width="15.7109375" style="4" bestFit="1" customWidth="1"/>
    <col min="4610" max="4610" width="14.5703125" style="4" bestFit="1" customWidth="1"/>
    <col min="4611" max="4859" width="9.140625" style="4"/>
    <col min="4860" max="4860" width="8.42578125" style="4" customWidth="1"/>
    <col min="4861" max="4861" width="54.7109375" style="4" customWidth="1"/>
    <col min="4862" max="4862" width="7.85546875" style="4" customWidth="1"/>
    <col min="4863" max="4863" width="10" style="4" customWidth="1"/>
    <col min="4864" max="4864" width="20.5703125" style="4" customWidth="1"/>
    <col min="4865" max="4865" width="15.7109375" style="4" bestFit="1" customWidth="1"/>
    <col min="4866" max="4866" width="14.5703125" style="4" bestFit="1" customWidth="1"/>
    <col min="4867" max="5115" width="9.140625" style="4"/>
    <col min="5116" max="5116" width="8.42578125" style="4" customWidth="1"/>
    <col min="5117" max="5117" width="54.7109375" style="4" customWidth="1"/>
    <col min="5118" max="5118" width="7.85546875" style="4" customWidth="1"/>
    <col min="5119" max="5119" width="10" style="4" customWidth="1"/>
    <col min="5120" max="5120" width="20.5703125" style="4" customWidth="1"/>
    <col min="5121" max="5121" width="15.7109375" style="4" bestFit="1" customWidth="1"/>
    <col min="5122" max="5122" width="14.5703125" style="4" bestFit="1" customWidth="1"/>
    <col min="5123" max="5371" width="9.140625" style="4"/>
    <col min="5372" max="5372" width="8.42578125" style="4" customWidth="1"/>
    <col min="5373" max="5373" width="54.7109375" style="4" customWidth="1"/>
    <col min="5374" max="5374" width="7.85546875" style="4" customWidth="1"/>
    <col min="5375" max="5375" width="10" style="4" customWidth="1"/>
    <col min="5376" max="5376" width="20.5703125" style="4" customWidth="1"/>
    <col min="5377" max="5377" width="15.7109375" style="4" bestFit="1" customWidth="1"/>
    <col min="5378" max="5378" width="14.5703125" style="4" bestFit="1" customWidth="1"/>
    <col min="5379" max="5627" width="9.140625" style="4"/>
    <col min="5628" max="5628" width="8.42578125" style="4" customWidth="1"/>
    <col min="5629" max="5629" width="54.7109375" style="4" customWidth="1"/>
    <col min="5630" max="5630" width="7.85546875" style="4" customWidth="1"/>
    <col min="5631" max="5631" width="10" style="4" customWidth="1"/>
    <col min="5632" max="5632" width="20.5703125" style="4" customWidth="1"/>
    <col min="5633" max="5633" width="15.7109375" style="4" bestFit="1" customWidth="1"/>
    <col min="5634" max="5634" width="14.5703125" style="4" bestFit="1" customWidth="1"/>
    <col min="5635" max="5883" width="9.140625" style="4"/>
    <col min="5884" max="5884" width="8.42578125" style="4" customWidth="1"/>
    <col min="5885" max="5885" width="54.7109375" style="4" customWidth="1"/>
    <col min="5886" max="5886" width="7.85546875" style="4" customWidth="1"/>
    <col min="5887" max="5887" width="10" style="4" customWidth="1"/>
    <col min="5888" max="5888" width="20.5703125" style="4" customWidth="1"/>
    <col min="5889" max="5889" width="15.7109375" style="4" bestFit="1" customWidth="1"/>
    <col min="5890" max="5890" width="14.5703125" style="4" bestFit="1" customWidth="1"/>
    <col min="5891" max="6139" width="9.140625" style="4"/>
    <col min="6140" max="6140" width="8.42578125" style="4" customWidth="1"/>
    <col min="6141" max="6141" width="54.7109375" style="4" customWidth="1"/>
    <col min="6142" max="6142" width="7.85546875" style="4" customWidth="1"/>
    <col min="6143" max="6143" width="10" style="4" customWidth="1"/>
    <col min="6144" max="6144" width="20.5703125" style="4" customWidth="1"/>
    <col min="6145" max="6145" width="15.7109375" style="4" bestFit="1" customWidth="1"/>
    <col min="6146" max="6146" width="14.5703125" style="4" bestFit="1" customWidth="1"/>
    <col min="6147" max="6395" width="9.140625" style="4"/>
    <col min="6396" max="6396" width="8.42578125" style="4" customWidth="1"/>
    <col min="6397" max="6397" width="54.7109375" style="4" customWidth="1"/>
    <col min="6398" max="6398" width="7.85546875" style="4" customWidth="1"/>
    <col min="6399" max="6399" width="10" style="4" customWidth="1"/>
    <col min="6400" max="6400" width="20.5703125" style="4" customWidth="1"/>
    <col min="6401" max="6401" width="15.7109375" style="4" bestFit="1" customWidth="1"/>
    <col min="6402" max="6402" width="14.5703125" style="4" bestFit="1" customWidth="1"/>
    <col min="6403" max="6651" width="9.140625" style="4"/>
    <col min="6652" max="6652" width="8.42578125" style="4" customWidth="1"/>
    <col min="6653" max="6653" width="54.7109375" style="4" customWidth="1"/>
    <col min="6654" max="6654" width="7.85546875" style="4" customWidth="1"/>
    <col min="6655" max="6655" width="10" style="4" customWidth="1"/>
    <col min="6656" max="6656" width="20.5703125" style="4" customWidth="1"/>
    <col min="6657" max="6657" width="15.7109375" style="4" bestFit="1" customWidth="1"/>
    <col min="6658" max="6658" width="14.5703125" style="4" bestFit="1" customWidth="1"/>
    <col min="6659" max="6907" width="9.140625" style="4"/>
    <col min="6908" max="6908" width="8.42578125" style="4" customWidth="1"/>
    <col min="6909" max="6909" width="54.7109375" style="4" customWidth="1"/>
    <col min="6910" max="6910" width="7.85546875" style="4" customWidth="1"/>
    <col min="6911" max="6911" width="10" style="4" customWidth="1"/>
    <col min="6912" max="6912" width="20.5703125" style="4" customWidth="1"/>
    <col min="6913" max="6913" width="15.7109375" style="4" bestFit="1" customWidth="1"/>
    <col min="6914" max="6914" width="14.5703125" style="4" bestFit="1" customWidth="1"/>
    <col min="6915" max="7163" width="9.140625" style="4"/>
    <col min="7164" max="7164" width="8.42578125" style="4" customWidth="1"/>
    <col min="7165" max="7165" width="54.7109375" style="4" customWidth="1"/>
    <col min="7166" max="7166" width="7.85546875" style="4" customWidth="1"/>
    <col min="7167" max="7167" width="10" style="4" customWidth="1"/>
    <col min="7168" max="7168" width="20.5703125" style="4" customWidth="1"/>
    <col min="7169" max="7169" width="15.7109375" style="4" bestFit="1" customWidth="1"/>
    <col min="7170" max="7170" width="14.5703125" style="4" bestFit="1" customWidth="1"/>
    <col min="7171" max="7419" width="9.140625" style="4"/>
    <col min="7420" max="7420" width="8.42578125" style="4" customWidth="1"/>
    <col min="7421" max="7421" width="54.7109375" style="4" customWidth="1"/>
    <col min="7422" max="7422" width="7.85546875" style="4" customWidth="1"/>
    <col min="7423" max="7423" width="10" style="4" customWidth="1"/>
    <col min="7424" max="7424" width="20.5703125" style="4" customWidth="1"/>
    <col min="7425" max="7425" width="15.7109375" style="4" bestFit="1" customWidth="1"/>
    <col min="7426" max="7426" width="14.5703125" style="4" bestFit="1" customWidth="1"/>
    <col min="7427" max="7675" width="9.140625" style="4"/>
    <col min="7676" max="7676" width="8.42578125" style="4" customWidth="1"/>
    <col min="7677" max="7677" width="54.7109375" style="4" customWidth="1"/>
    <col min="7678" max="7678" width="7.85546875" style="4" customWidth="1"/>
    <col min="7679" max="7679" width="10" style="4" customWidth="1"/>
    <col min="7680" max="7680" width="20.5703125" style="4" customWidth="1"/>
    <col min="7681" max="7681" width="15.7109375" style="4" bestFit="1" customWidth="1"/>
    <col min="7682" max="7682" width="14.5703125" style="4" bestFit="1" customWidth="1"/>
    <col min="7683" max="7931" width="9.140625" style="4"/>
    <col min="7932" max="7932" width="8.42578125" style="4" customWidth="1"/>
    <col min="7933" max="7933" width="54.7109375" style="4" customWidth="1"/>
    <col min="7934" max="7934" width="7.85546875" style="4" customWidth="1"/>
    <col min="7935" max="7935" width="10" style="4" customWidth="1"/>
    <col min="7936" max="7936" width="20.5703125" style="4" customWidth="1"/>
    <col min="7937" max="7937" width="15.7109375" style="4" bestFit="1" customWidth="1"/>
    <col min="7938" max="7938" width="14.5703125" style="4" bestFit="1" customWidth="1"/>
    <col min="7939" max="8187" width="9.140625" style="4"/>
    <col min="8188" max="8188" width="8.42578125" style="4" customWidth="1"/>
    <col min="8189" max="8189" width="54.7109375" style="4" customWidth="1"/>
    <col min="8190" max="8190" width="7.85546875" style="4" customWidth="1"/>
    <col min="8191" max="8191" width="10" style="4" customWidth="1"/>
    <col min="8192" max="8192" width="20.5703125" style="4" customWidth="1"/>
    <col min="8193" max="8193" width="15.7109375" style="4" bestFit="1" customWidth="1"/>
    <col min="8194" max="8194" width="14.5703125" style="4" bestFit="1" customWidth="1"/>
    <col min="8195" max="8443" width="9.140625" style="4"/>
    <col min="8444" max="8444" width="8.42578125" style="4" customWidth="1"/>
    <col min="8445" max="8445" width="54.7109375" style="4" customWidth="1"/>
    <col min="8446" max="8446" width="7.85546875" style="4" customWidth="1"/>
    <col min="8447" max="8447" width="10" style="4" customWidth="1"/>
    <col min="8448" max="8448" width="20.5703125" style="4" customWidth="1"/>
    <col min="8449" max="8449" width="15.7109375" style="4" bestFit="1" customWidth="1"/>
    <col min="8450" max="8450" width="14.5703125" style="4" bestFit="1" customWidth="1"/>
    <col min="8451" max="8699" width="9.140625" style="4"/>
    <col min="8700" max="8700" width="8.42578125" style="4" customWidth="1"/>
    <col min="8701" max="8701" width="54.7109375" style="4" customWidth="1"/>
    <col min="8702" max="8702" width="7.85546875" style="4" customWidth="1"/>
    <col min="8703" max="8703" width="10" style="4" customWidth="1"/>
    <col min="8704" max="8704" width="20.5703125" style="4" customWidth="1"/>
    <col min="8705" max="8705" width="15.7109375" style="4" bestFit="1" customWidth="1"/>
    <col min="8706" max="8706" width="14.5703125" style="4" bestFit="1" customWidth="1"/>
    <col min="8707" max="8955" width="9.140625" style="4"/>
    <col min="8956" max="8956" width="8.42578125" style="4" customWidth="1"/>
    <col min="8957" max="8957" width="54.7109375" style="4" customWidth="1"/>
    <col min="8958" max="8958" width="7.85546875" style="4" customWidth="1"/>
    <col min="8959" max="8959" width="10" style="4" customWidth="1"/>
    <col min="8960" max="8960" width="20.5703125" style="4" customWidth="1"/>
    <col min="8961" max="8961" width="15.7109375" style="4" bestFit="1" customWidth="1"/>
    <col min="8962" max="8962" width="14.5703125" style="4" bestFit="1" customWidth="1"/>
    <col min="8963" max="9211" width="9.140625" style="4"/>
    <col min="9212" max="9212" width="8.42578125" style="4" customWidth="1"/>
    <col min="9213" max="9213" width="54.7109375" style="4" customWidth="1"/>
    <col min="9214" max="9214" width="7.85546875" style="4" customWidth="1"/>
    <col min="9215" max="9215" width="10" style="4" customWidth="1"/>
    <col min="9216" max="9216" width="20.5703125" style="4" customWidth="1"/>
    <col min="9217" max="9217" width="15.7109375" style="4" bestFit="1" customWidth="1"/>
    <col min="9218" max="9218" width="14.5703125" style="4" bestFit="1" customWidth="1"/>
    <col min="9219" max="9467" width="9.140625" style="4"/>
    <col min="9468" max="9468" width="8.42578125" style="4" customWidth="1"/>
    <col min="9469" max="9469" width="54.7109375" style="4" customWidth="1"/>
    <col min="9470" max="9470" width="7.85546875" style="4" customWidth="1"/>
    <col min="9471" max="9471" width="10" style="4" customWidth="1"/>
    <col min="9472" max="9472" width="20.5703125" style="4" customWidth="1"/>
    <col min="9473" max="9473" width="15.7109375" style="4" bestFit="1" customWidth="1"/>
    <col min="9474" max="9474" width="14.5703125" style="4" bestFit="1" customWidth="1"/>
    <col min="9475" max="9723" width="9.140625" style="4"/>
    <col min="9724" max="9724" width="8.42578125" style="4" customWidth="1"/>
    <col min="9725" max="9725" width="54.7109375" style="4" customWidth="1"/>
    <col min="9726" max="9726" width="7.85546875" style="4" customWidth="1"/>
    <col min="9727" max="9727" width="10" style="4" customWidth="1"/>
    <col min="9728" max="9728" width="20.5703125" style="4" customWidth="1"/>
    <col min="9729" max="9729" width="15.7109375" style="4" bestFit="1" customWidth="1"/>
    <col min="9730" max="9730" width="14.5703125" style="4" bestFit="1" customWidth="1"/>
    <col min="9731" max="9979" width="9.140625" style="4"/>
    <col min="9980" max="9980" width="8.42578125" style="4" customWidth="1"/>
    <col min="9981" max="9981" width="54.7109375" style="4" customWidth="1"/>
    <col min="9982" max="9982" width="7.85546875" style="4" customWidth="1"/>
    <col min="9983" max="9983" width="10" style="4" customWidth="1"/>
    <col min="9984" max="9984" width="20.5703125" style="4" customWidth="1"/>
    <col min="9985" max="9985" width="15.7109375" style="4" bestFit="1" customWidth="1"/>
    <col min="9986" max="9986" width="14.5703125" style="4" bestFit="1" customWidth="1"/>
    <col min="9987" max="10235" width="9.140625" style="4"/>
    <col min="10236" max="10236" width="8.42578125" style="4" customWidth="1"/>
    <col min="10237" max="10237" width="54.7109375" style="4" customWidth="1"/>
    <col min="10238" max="10238" width="7.85546875" style="4" customWidth="1"/>
    <col min="10239" max="10239" width="10" style="4" customWidth="1"/>
    <col min="10240" max="10240" width="20.5703125" style="4" customWidth="1"/>
    <col min="10241" max="10241" width="15.7109375" style="4" bestFit="1" customWidth="1"/>
    <col min="10242" max="10242" width="14.5703125" style="4" bestFit="1" customWidth="1"/>
    <col min="10243" max="10491" width="9.140625" style="4"/>
    <col min="10492" max="10492" width="8.42578125" style="4" customWidth="1"/>
    <col min="10493" max="10493" width="54.7109375" style="4" customWidth="1"/>
    <col min="10494" max="10494" width="7.85546875" style="4" customWidth="1"/>
    <col min="10495" max="10495" width="10" style="4" customWidth="1"/>
    <col min="10496" max="10496" width="20.5703125" style="4" customWidth="1"/>
    <col min="10497" max="10497" width="15.7109375" style="4" bestFit="1" customWidth="1"/>
    <col min="10498" max="10498" width="14.5703125" style="4" bestFit="1" customWidth="1"/>
    <col min="10499" max="10747" width="9.140625" style="4"/>
    <col min="10748" max="10748" width="8.42578125" style="4" customWidth="1"/>
    <col min="10749" max="10749" width="54.7109375" style="4" customWidth="1"/>
    <col min="10750" max="10750" width="7.85546875" style="4" customWidth="1"/>
    <col min="10751" max="10751" width="10" style="4" customWidth="1"/>
    <col min="10752" max="10752" width="20.5703125" style="4" customWidth="1"/>
    <col min="10753" max="10753" width="15.7109375" style="4" bestFit="1" customWidth="1"/>
    <col min="10754" max="10754" width="14.5703125" style="4" bestFit="1" customWidth="1"/>
    <col min="10755" max="11003" width="9.140625" style="4"/>
    <col min="11004" max="11004" width="8.42578125" style="4" customWidth="1"/>
    <col min="11005" max="11005" width="54.7109375" style="4" customWidth="1"/>
    <col min="11006" max="11006" width="7.85546875" style="4" customWidth="1"/>
    <col min="11007" max="11007" width="10" style="4" customWidth="1"/>
    <col min="11008" max="11008" width="20.5703125" style="4" customWidth="1"/>
    <col min="11009" max="11009" width="15.7109375" style="4" bestFit="1" customWidth="1"/>
    <col min="11010" max="11010" width="14.5703125" style="4" bestFit="1" customWidth="1"/>
    <col min="11011" max="11259" width="9.140625" style="4"/>
    <col min="11260" max="11260" width="8.42578125" style="4" customWidth="1"/>
    <col min="11261" max="11261" width="54.7109375" style="4" customWidth="1"/>
    <col min="11262" max="11262" width="7.85546875" style="4" customWidth="1"/>
    <col min="11263" max="11263" width="10" style="4" customWidth="1"/>
    <col min="11264" max="11264" width="20.5703125" style="4" customWidth="1"/>
    <col min="11265" max="11265" width="15.7109375" style="4" bestFit="1" customWidth="1"/>
    <col min="11266" max="11266" width="14.5703125" style="4" bestFit="1" customWidth="1"/>
    <col min="11267" max="11515" width="9.140625" style="4"/>
    <col min="11516" max="11516" width="8.42578125" style="4" customWidth="1"/>
    <col min="11517" max="11517" width="54.7109375" style="4" customWidth="1"/>
    <col min="11518" max="11518" width="7.85546875" style="4" customWidth="1"/>
    <col min="11519" max="11519" width="10" style="4" customWidth="1"/>
    <col min="11520" max="11520" width="20.5703125" style="4" customWidth="1"/>
    <col min="11521" max="11521" width="15.7109375" style="4" bestFit="1" customWidth="1"/>
    <col min="11522" max="11522" width="14.5703125" style="4" bestFit="1" customWidth="1"/>
    <col min="11523" max="11771" width="9.140625" style="4"/>
    <col min="11772" max="11772" width="8.42578125" style="4" customWidth="1"/>
    <col min="11773" max="11773" width="54.7109375" style="4" customWidth="1"/>
    <col min="11774" max="11774" width="7.85546875" style="4" customWidth="1"/>
    <col min="11775" max="11775" width="10" style="4" customWidth="1"/>
    <col min="11776" max="11776" width="20.5703125" style="4" customWidth="1"/>
    <col min="11777" max="11777" width="15.7109375" style="4" bestFit="1" customWidth="1"/>
    <col min="11778" max="11778" width="14.5703125" style="4" bestFit="1" customWidth="1"/>
    <col min="11779" max="12027" width="9.140625" style="4"/>
    <col min="12028" max="12028" width="8.42578125" style="4" customWidth="1"/>
    <col min="12029" max="12029" width="54.7109375" style="4" customWidth="1"/>
    <col min="12030" max="12030" width="7.85546875" style="4" customWidth="1"/>
    <col min="12031" max="12031" width="10" style="4" customWidth="1"/>
    <col min="12032" max="12032" width="20.5703125" style="4" customWidth="1"/>
    <col min="12033" max="12033" width="15.7109375" style="4" bestFit="1" customWidth="1"/>
    <col min="12034" max="12034" width="14.5703125" style="4" bestFit="1" customWidth="1"/>
    <col min="12035" max="12283" width="9.140625" style="4"/>
    <col min="12284" max="12284" width="8.42578125" style="4" customWidth="1"/>
    <col min="12285" max="12285" width="54.7109375" style="4" customWidth="1"/>
    <col min="12286" max="12286" width="7.85546875" style="4" customWidth="1"/>
    <col min="12287" max="12287" width="10" style="4" customWidth="1"/>
    <col min="12288" max="12288" width="20.5703125" style="4" customWidth="1"/>
    <col min="12289" max="12289" width="15.7109375" style="4" bestFit="1" customWidth="1"/>
    <col min="12290" max="12290" width="14.5703125" style="4" bestFit="1" customWidth="1"/>
    <col min="12291" max="12539" width="9.140625" style="4"/>
    <col min="12540" max="12540" width="8.42578125" style="4" customWidth="1"/>
    <col min="12541" max="12541" width="54.7109375" style="4" customWidth="1"/>
    <col min="12542" max="12542" width="7.85546875" style="4" customWidth="1"/>
    <col min="12543" max="12543" width="10" style="4" customWidth="1"/>
    <col min="12544" max="12544" width="20.5703125" style="4" customWidth="1"/>
    <col min="12545" max="12545" width="15.7109375" style="4" bestFit="1" customWidth="1"/>
    <col min="12546" max="12546" width="14.5703125" style="4" bestFit="1" customWidth="1"/>
    <col min="12547" max="12795" width="9.140625" style="4"/>
    <col min="12796" max="12796" width="8.42578125" style="4" customWidth="1"/>
    <col min="12797" max="12797" width="54.7109375" style="4" customWidth="1"/>
    <col min="12798" max="12798" width="7.85546875" style="4" customWidth="1"/>
    <col min="12799" max="12799" width="10" style="4" customWidth="1"/>
    <col min="12800" max="12800" width="20.5703125" style="4" customWidth="1"/>
    <col min="12801" max="12801" width="15.7109375" style="4" bestFit="1" customWidth="1"/>
    <col min="12802" max="12802" width="14.5703125" style="4" bestFit="1" customWidth="1"/>
    <col min="12803" max="13051" width="9.140625" style="4"/>
    <col min="13052" max="13052" width="8.42578125" style="4" customWidth="1"/>
    <col min="13053" max="13053" width="54.7109375" style="4" customWidth="1"/>
    <col min="13054" max="13054" width="7.85546875" style="4" customWidth="1"/>
    <col min="13055" max="13055" width="10" style="4" customWidth="1"/>
    <col min="13056" max="13056" width="20.5703125" style="4" customWidth="1"/>
    <col min="13057" max="13057" width="15.7109375" style="4" bestFit="1" customWidth="1"/>
    <col min="13058" max="13058" width="14.5703125" style="4" bestFit="1" customWidth="1"/>
    <col min="13059" max="13307" width="9.140625" style="4"/>
    <col min="13308" max="13308" width="8.42578125" style="4" customWidth="1"/>
    <col min="13309" max="13309" width="54.7109375" style="4" customWidth="1"/>
    <col min="13310" max="13310" width="7.85546875" style="4" customWidth="1"/>
    <col min="13311" max="13311" width="10" style="4" customWidth="1"/>
    <col min="13312" max="13312" width="20.5703125" style="4" customWidth="1"/>
    <col min="13313" max="13313" width="15.7109375" style="4" bestFit="1" customWidth="1"/>
    <col min="13314" max="13314" width="14.5703125" style="4" bestFit="1" customWidth="1"/>
    <col min="13315" max="13563" width="9.140625" style="4"/>
    <col min="13564" max="13564" width="8.42578125" style="4" customWidth="1"/>
    <col min="13565" max="13565" width="54.7109375" style="4" customWidth="1"/>
    <col min="13566" max="13566" width="7.85546875" style="4" customWidth="1"/>
    <col min="13567" max="13567" width="10" style="4" customWidth="1"/>
    <col min="13568" max="13568" width="20.5703125" style="4" customWidth="1"/>
    <col min="13569" max="13569" width="15.7109375" style="4" bestFit="1" customWidth="1"/>
    <col min="13570" max="13570" width="14.5703125" style="4" bestFit="1" customWidth="1"/>
    <col min="13571" max="13819" width="9.140625" style="4"/>
    <col min="13820" max="13820" width="8.42578125" style="4" customWidth="1"/>
    <col min="13821" max="13821" width="54.7109375" style="4" customWidth="1"/>
    <col min="13822" max="13822" width="7.85546875" style="4" customWidth="1"/>
    <col min="13823" max="13823" width="10" style="4" customWidth="1"/>
    <col min="13824" max="13824" width="20.5703125" style="4" customWidth="1"/>
    <col min="13825" max="13825" width="15.7109375" style="4" bestFit="1" customWidth="1"/>
    <col min="13826" max="13826" width="14.5703125" style="4" bestFit="1" customWidth="1"/>
    <col min="13827" max="14075" width="9.140625" style="4"/>
    <col min="14076" max="14076" width="8.42578125" style="4" customWidth="1"/>
    <col min="14077" max="14077" width="54.7109375" style="4" customWidth="1"/>
    <col min="14078" max="14078" width="7.85546875" style="4" customWidth="1"/>
    <col min="14079" max="14079" width="10" style="4" customWidth="1"/>
    <col min="14080" max="14080" width="20.5703125" style="4" customWidth="1"/>
    <col min="14081" max="14081" width="15.7109375" style="4" bestFit="1" customWidth="1"/>
    <col min="14082" max="14082" width="14.5703125" style="4" bestFit="1" customWidth="1"/>
    <col min="14083" max="14331" width="9.140625" style="4"/>
    <col min="14332" max="14332" width="8.42578125" style="4" customWidth="1"/>
    <col min="14333" max="14333" width="54.7109375" style="4" customWidth="1"/>
    <col min="14334" max="14334" width="7.85546875" style="4" customWidth="1"/>
    <col min="14335" max="14335" width="10" style="4" customWidth="1"/>
    <col min="14336" max="14336" width="20.5703125" style="4" customWidth="1"/>
    <col min="14337" max="14337" width="15.7109375" style="4" bestFit="1" customWidth="1"/>
    <col min="14338" max="14338" width="14.5703125" style="4" bestFit="1" customWidth="1"/>
    <col min="14339" max="14587" width="9.140625" style="4"/>
    <col min="14588" max="14588" width="8.42578125" style="4" customWidth="1"/>
    <col min="14589" max="14589" width="54.7109375" style="4" customWidth="1"/>
    <col min="14590" max="14590" width="7.85546875" style="4" customWidth="1"/>
    <col min="14591" max="14591" width="10" style="4" customWidth="1"/>
    <col min="14592" max="14592" width="20.5703125" style="4" customWidth="1"/>
    <col min="14593" max="14593" width="15.7109375" style="4" bestFit="1" customWidth="1"/>
    <col min="14594" max="14594" width="14.5703125" style="4" bestFit="1" customWidth="1"/>
    <col min="14595" max="14843" width="9.140625" style="4"/>
    <col min="14844" max="14844" width="8.42578125" style="4" customWidth="1"/>
    <col min="14845" max="14845" width="54.7109375" style="4" customWidth="1"/>
    <col min="14846" max="14846" width="7.85546875" style="4" customWidth="1"/>
    <col min="14847" max="14847" width="10" style="4" customWidth="1"/>
    <col min="14848" max="14848" width="20.5703125" style="4" customWidth="1"/>
    <col min="14849" max="14849" width="15.7109375" style="4" bestFit="1" customWidth="1"/>
    <col min="14850" max="14850" width="14.5703125" style="4" bestFit="1" customWidth="1"/>
    <col min="14851" max="15099" width="9.140625" style="4"/>
    <col min="15100" max="15100" width="8.42578125" style="4" customWidth="1"/>
    <col min="15101" max="15101" width="54.7109375" style="4" customWidth="1"/>
    <col min="15102" max="15102" width="7.85546875" style="4" customWidth="1"/>
    <col min="15103" max="15103" width="10" style="4" customWidth="1"/>
    <col min="15104" max="15104" width="20.5703125" style="4" customWidth="1"/>
    <col min="15105" max="15105" width="15.7109375" style="4" bestFit="1" customWidth="1"/>
    <col min="15106" max="15106" width="14.5703125" style="4" bestFit="1" customWidth="1"/>
    <col min="15107" max="15355" width="9.140625" style="4"/>
    <col min="15356" max="15356" width="8.42578125" style="4" customWidth="1"/>
    <col min="15357" max="15357" width="54.7109375" style="4" customWidth="1"/>
    <col min="15358" max="15358" width="7.85546875" style="4" customWidth="1"/>
    <col min="15359" max="15359" width="10" style="4" customWidth="1"/>
    <col min="15360" max="15360" width="20.5703125" style="4" customWidth="1"/>
    <col min="15361" max="15361" width="15.7109375" style="4" bestFit="1" customWidth="1"/>
    <col min="15362" max="15362" width="14.5703125" style="4" bestFit="1" customWidth="1"/>
    <col min="15363" max="15611" width="9.140625" style="4"/>
    <col min="15612" max="15612" width="8.42578125" style="4" customWidth="1"/>
    <col min="15613" max="15613" width="54.7109375" style="4" customWidth="1"/>
    <col min="15614" max="15614" width="7.85546875" style="4" customWidth="1"/>
    <col min="15615" max="15615" width="10" style="4" customWidth="1"/>
    <col min="15616" max="15616" width="20.5703125" style="4" customWidth="1"/>
    <col min="15617" max="15617" width="15.7109375" style="4" bestFit="1" customWidth="1"/>
    <col min="15618" max="15618" width="14.5703125" style="4" bestFit="1" customWidth="1"/>
    <col min="15619" max="15867" width="9.140625" style="4"/>
    <col min="15868" max="15868" width="8.42578125" style="4" customWidth="1"/>
    <col min="15869" max="15869" width="54.7109375" style="4" customWidth="1"/>
    <col min="15870" max="15870" width="7.85546875" style="4" customWidth="1"/>
    <col min="15871" max="15871" width="10" style="4" customWidth="1"/>
    <col min="15872" max="15872" width="20.5703125" style="4" customWidth="1"/>
    <col min="15873" max="15873" width="15.7109375" style="4" bestFit="1" customWidth="1"/>
    <col min="15874" max="15874" width="14.5703125" style="4" bestFit="1" customWidth="1"/>
    <col min="15875" max="16123" width="9.140625" style="4"/>
    <col min="16124" max="16124" width="8.42578125" style="4" customWidth="1"/>
    <col min="16125" max="16125" width="54.7109375" style="4" customWidth="1"/>
    <col min="16126" max="16126" width="7.85546875" style="4" customWidth="1"/>
    <col min="16127" max="16127" width="10" style="4" customWidth="1"/>
    <col min="16128" max="16128" width="20.5703125" style="4" customWidth="1"/>
    <col min="16129" max="16129" width="15.7109375" style="4" bestFit="1" customWidth="1"/>
    <col min="16130" max="16130" width="14.5703125" style="4" bestFit="1" customWidth="1"/>
    <col min="16131" max="16384" width="9.140625" style="4"/>
  </cols>
  <sheetData>
    <row r="1" spans="1:9" ht="17.100000000000001" customHeight="1" x14ac:dyDescent="0.25">
      <c r="A1" s="1"/>
      <c r="B1" s="1"/>
      <c r="C1" s="2"/>
      <c r="E1" s="58"/>
    </row>
    <row r="2" spans="1:9" ht="17.100000000000001" customHeight="1" x14ac:dyDescent="0.25">
      <c r="A2" s="1"/>
      <c r="B2" s="1"/>
      <c r="C2" s="2"/>
      <c r="E2" s="58"/>
    </row>
    <row r="3" spans="1:9" ht="17.100000000000001" customHeight="1" x14ac:dyDescent="0.25">
      <c r="A3" s="1"/>
      <c r="B3" s="1"/>
      <c r="C3" s="2"/>
      <c r="E3" s="58"/>
    </row>
    <row r="4" spans="1:9" ht="17.100000000000001" customHeight="1" x14ac:dyDescent="0.25">
      <c r="A4" s="1"/>
      <c r="B4" s="1"/>
      <c r="C4" s="2"/>
      <c r="E4" s="58"/>
    </row>
    <row r="5" spans="1:9" ht="17.100000000000001" customHeight="1" x14ac:dyDescent="0.25">
      <c r="A5" s="5"/>
      <c r="B5" s="1"/>
      <c r="C5" s="2"/>
      <c r="E5" s="58"/>
    </row>
    <row r="6" spans="1:9" ht="17.100000000000001" customHeight="1" x14ac:dyDescent="0.25">
      <c r="A6" s="5" t="s">
        <v>108</v>
      </c>
      <c r="B6" s="1"/>
      <c r="C6" s="2"/>
      <c r="E6" s="58"/>
    </row>
    <row r="7" spans="1:9" ht="17.100000000000001" customHeight="1" x14ac:dyDescent="0.25">
      <c r="B7" s="1"/>
      <c r="C7" s="2"/>
      <c r="E7" s="58"/>
    </row>
    <row r="8" spans="1:9" ht="17.100000000000001" customHeight="1" x14ac:dyDescent="0.25">
      <c r="A8" s="5"/>
      <c r="B8" s="1"/>
      <c r="C8" s="2"/>
      <c r="E8" s="58"/>
    </row>
    <row r="9" spans="1:9" s="7" customFormat="1" ht="17.100000000000001" customHeight="1" x14ac:dyDescent="0.25">
      <c r="A9" s="46" t="s">
        <v>107</v>
      </c>
      <c r="B9" s="8"/>
      <c r="C9" s="9"/>
      <c r="D9" s="58"/>
      <c r="E9" s="59"/>
      <c r="F9" s="10"/>
      <c r="G9" s="60"/>
      <c r="H9" s="11"/>
      <c r="I9" s="60"/>
    </row>
    <row r="10" spans="1:9" s="7" customFormat="1" ht="17.100000000000001" customHeight="1" x14ac:dyDescent="0.25">
      <c r="A10" s="16" t="s">
        <v>59</v>
      </c>
      <c r="B10" s="8"/>
      <c r="C10" s="9"/>
      <c r="D10" s="58"/>
      <c r="E10" s="59"/>
      <c r="F10" s="10"/>
      <c r="G10" s="60"/>
      <c r="H10" s="11"/>
      <c r="I10" s="60"/>
    </row>
    <row r="11" spans="1:9" s="7" customFormat="1" ht="17.100000000000001" customHeight="1" x14ac:dyDescent="0.25">
      <c r="A11" s="47" t="s">
        <v>98</v>
      </c>
      <c r="B11" s="48"/>
      <c r="C11" s="48"/>
      <c r="F11" s="10"/>
      <c r="G11" s="60"/>
      <c r="H11" s="11"/>
      <c r="I11" s="60"/>
    </row>
    <row r="12" spans="1:9" s="7" customFormat="1" ht="17.100000000000001" customHeight="1" x14ac:dyDescent="0.25">
      <c r="A12" s="122" t="s">
        <v>106</v>
      </c>
      <c r="B12" s="48"/>
      <c r="C12" s="48"/>
      <c r="D12" s="155" t="s">
        <v>103</v>
      </c>
      <c r="E12" s="155"/>
      <c r="F12" s="10"/>
      <c r="G12" s="60"/>
      <c r="H12" s="11"/>
      <c r="I12" s="60"/>
    </row>
    <row r="13" spans="1:9" s="7" customFormat="1" ht="17.100000000000001" customHeight="1" x14ac:dyDescent="0.25">
      <c r="A13" s="11"/>
      <c r="B13" s="11"/>
      <c r="C13" s="11"/>
      <c r="D13" s="60"/>
      <c r="E13" s="60"/>
      <c r="F13" s="10"/>
      <c r="G13" s="60"/>
      <c r="H13" s="11"/>
      <c r="I13" s="60"/>
    </row>
    <row r="14" spans="1:9" ht="17.100000000000001" customHeight="1" x14ac:dyDescent="0.25">
      <c r="A14" s="12" t="s">
        <v>39</v>
      </c>
      <c r="B14" s="12" t="s">
        <v>40</v>
      </c>
      <c r="C14" s="13" t="s">
        <v>42</v>
      </c>
      <c r="D14" s="61" t="s">
        <v>43</v>
      </c>
      <c r="E14" s="62" t="s">
        <v>44</v>
      </c>
      <c r="F14" s="10"/>
    </row>
    <row r="15" spans="1:9" s="6" customFormat="1" ht="157.5" x14ac:dyDescent="0.25">
      <c r="A15" s="18">
        <v>1</v>
      </c>
      <c r="B15" s="49" t="s">
        <v>102</v>
      </c>
      <c r="C15" s="19">
        <v>1</v>
      </c>
      <c r="D15" s="63">
        <f>11188136.4+200000</f>
        <v>11388136.4</v>
      </c>
      <c r="E15" s="64">
        <f>+C15*D15</f>
        <v>11388136.4</v>
      </c>
      <c r="F15" s="53"/>
      <c r="G15" s="59"/>
      <c r="H15" s="115"/>
      <c r="I15" s="59"/>
    </row>
    <row r="16" spans="1:9" s="6" customFormat="1" ht="17.100000000000001" customHeight="1" x14ac:dyDescent="0.25">
      <c r="A16" s="14">
        <v>2</v>
      </c>
      <c r="B16" s="124" t="s">
        <v>45</v>
      </c>
      <c r="C16" s="14">
        <v>1</v>
      </c>
      <c r="D16" s="63">
        <f>361334.4+250000</f>
        <v>611334.40000000002</v>
      </c>
      <c r="E16" s="64">
        <f>C16*D16</f>
        <v>611334.40000000002</v>
      </c>
      <c r="F16" s="2"/>
      <c r="G16" s="59"/>
      <c r="H16" s="115">
        <v>1.2</v>
      </c>
      <c r="I16" s="59">
        <f t="shared" ref="I16:I18" si="0">+G16*H16</f>
        <v>0</v>
      </c>
    </row>
    <row r="17" spans="1:9" s="6" customFormat="1" ht="31.5" customHeight="1" x14ac:dyDescent="0.25">
      <c r="A17" s="14">
        <v>3</v>
      </c>
      <c r="B17" s="52" t="s">
        <v>47</v>
      </c>
      <c r="C17" s="14">
        <v>4</v>
      </c>
      <c r="D17" s="67">
        <f>846609.6/4</f>
        <v>211652.4</v>
      </c>
      <c r="E17" s="70">
        <f t="shared" ref="E17" si="1">+D17*C17</f>
        <v>846609.6</v>
      </c>
      <c r="F17" s="2"/>
      <c r="G17" s="59"/>
      <c r="H17" s="115">
        <v>1.2</v>
      </c>
      <c r="I17" s="59">
        <f t="shared" si="0"/>
        <v>0</v>
      </c>
    </row>
    <row r="18" spans="1:9" ht="17.100000000000001" customHeight="1" x14ac:dyDescent="0.25">
      <c r="A18" s="50"/>
      <c r="B18" s="57"/>
      <c r="C18" s="54"/>
      <c r="D18" s="65"/>
      <c r="E18" s="66"/>
      <c r="F18" s="10"/>
      <c r="H18" s="115">
        <v>1.2</v>
      </c>
      <c r="I18" s="59">
        <f t="shared" si="0"/>
        <v>0</v>
      </c>
    </row>
    <row r="19" spans="1:9" ht="17.100000000000001" customHeight="1" x14ac:dyDescent="0.25">
      <c r="A19" s="50"/>
      <c r="B19" s="57"/>
      <c r="C19" s="54"/>
      <c r="D19" s="65"/>
      <c r="E19" s="66"/>
      <c r="F19" s="10"/>
    </row>
    <row r="20" spans="1:9" ht="17.100000000000001" customHeight="1" x14ac:dyDescent="0.25">
      <c r="A20" s="32"/>
      <c r="B20" s="26" t="s">
        <v>16</v>
      </c>
      <c r="C20" s="34"/>
      <c r="D20" s="70"/>
      <c r="E20" s="70"/>
      <c r="F20" s="10"/>
    </row>
    <row r="21" spans="1:9" ht="17.100000000000001" customHeight="1" x14ac:dyDescent="0.25">
      <c r="A21" s="32"/>
      <c r="B21" s="119" t="s">
        <v>92</v>
      </c>
      <c r="C21" s="36"/>
      <c r="D21" s="70"/>
      <c r="E21" s="70"/>
      <c r="F21" s="10"/>
    </row>
    <row r="22" spans="1:9" ht="17.100000000000001" customHeight="1" x14ac:dyDescent="0.25">
      <c r="A22" s="32"/>
      <c r="B22" s="119" t="s">
        <v>91</v>
      </c>
      <c r="C22" s="36"/>
      <c r="D22" s="70"/>
      <c r="E22" s="70"/>
      <c r="F22" s="10"/>
    </row>
    <row r="23" spans="1:9" ht="16.5" customHeight="1" x14ac:dyDescent="0.25">
      <c r="A23" s="32"/>
      <c r="B23" s="119" t="s">
        <v>105</v>
      </c>
      <c r="C23" s="36"/>
      <c r="D23" s="70"/>
      <c r="E23" s="70"/>
      <c r="F23" s="10"/>
    </row>
    <row r="24" spans="1:9" s="41" customFormat="1" ht="17.100000000000001" customHeight="1" x14ac:dyDescent="0.25">
      <c r="A24" s="37"/>
      <c r="B24" s="120" t="s">
        <v>94</v>
      </c>
      <c r="C24" s="39"/>
      <c r="D24" s="71"/>
      <c r="E24" s="71"/>
      <c r="F24" s="40"/>
      <c r="G24" s="114"/>
      <c r="H24" s="116"/>
      <c r="I24" s="114"/>
    </row>
    <row r="25" spans="1:9" ht="17.100000000000001" customHeight="1" x14ac:dyDescent="0.25">
      <c r="A25" s="32"/>
      <c r="B25" s="42" t="s">
        <v>95</v>
      </c>
      <c r="C25" s="36"/>
      <c r="D25" s="70"/>
      <c r="E25" s="70"/>
      <c r="F25" s="10"/>
    </row>
    <row r="26" spans="1:9" ht="17.100000000000001" customHeight="1" x14ac:dyDescent="0.25">
      <c r="A26" s="43"/>
      <c r="B26" s="44"/>
      <c r="C26" s="45"/>
      <c r="D26" s="71"/>
      <c r="E26" s="70"/>
      <c r="F26" s="10"/>
    </row>
    <row r="27" spans="1:9" s="7" customFormat="1" ht="17.100000000000001" customHeight="1" x14ac:dyDescent="0.25">
      <c r="A27" s="156" t="s">
        <v>96</v>
      </c>
      <c r="B27" s="156"/>
      <c r="C27" s="156"/>
      <c r="D27" s="156"/>
      <c r="E27" s="61">
        <f>SUM(E15:E19)</f>
        <v>12846080.4</v>
      </c>
      <c r="F27" s="10"/>
      <c r="G27" s="60"/>
      <c r="H27" s="11"/>
      <c r="I27" s="60"/>
    </row>
    <row r="28" spans="1:9" s="7" customFormat="1" ht="17.100000000000001" customHeight="1" x14ac:dyDescent="0.25">
      <c r="A28" s="156" t="s">
        <v>48</v>
      </c>
      <c r="B28" s="156"/>
      <c r="C28" s="156"/>
      <c r="D28" s="156"/>
      <c r="E28" s="61">
        <f>+E27*0.18</f>
        <v>2312294.4720000001</v>
      </c>
      <c r="F28" s="10"/>
      <c r="G28" s="60"/>
      <c r="H28" s="11"/>
      <c r="I28" s="60"/>
    </row>
    <row r="29" spans="1:9" s="7" customFormat="1" ht="17.100000000000001" customHeight="1" x14ac:dyDescent="0.25">
      <c r="A29" s="156" t="s">
        <v>97</v>
      </c>
      <c r="B29" s="156"/>
      <c r="C29" s="156"/>
      <c r="D29" s="156"/>
      <c r="E29" s="61">
        <f>+E27</f>
        <v>12846080.4</v>
      </c>
      <c r="F29" s="10"/>
      <c r="G29" s="60"/>
      <c r="H29" s="11"/>
      <c r="I29" s="60"/>
    </row>
    <row r="30" spans="1:9" s="7" customFormat="1" ht="9.75" customHeight="1" x14ac:dyDescent="0.25">
      <c r="D30" s="72"/>
      <c r="E30" s="60"/>
      <c r="F30" s="10"/>
      <c r="G30" s="60"/>
      <c r="H30" s="11"/>
      <c r="I30" s="60"/>
    </row>
    <row r="31" spans="1:9" s="7" customFormat="1" ht="17.100000000000001" customHeight="1" x14ac:dyDescent="0.25">
      <c r="A31" s="125" t="s">
        <v>1</v>
      </c>
      <c r="D31" s="72"/>
      <c r="E31" s="60"/>
      <c r="F31" s="10"/>
      <c r="G31" s="60"/>
      <c r="H31" s="11"/>
      <c r="I31" s="60"/>
    </row>
    <row r="32" spans="1:9" s="7" customFormat="1" ht="17.100000000000001" customHeight="1" x14ac:dyDescent="0.25">
      <c r="A32" s="16" t="s">
        <v>104</v>
      </c>
      <c r="D32" s="72"/>
      <c r="E32" s="60"/>
      <c r="F32" s="10"/>
      <c r="G32" s="60"/>
      <c r="H32" s="11"/>
      <c r="I32" s="60"/>
    </row>
    <row r="33" spans="1:9" s="7" customFormat="1" ht="17.100000000000001" customHeight="1" x14ac:dyDescent="0.25">
      <c r="D33" s="72"/>
      <c r="E33" s="60"/>
      <c r="F33" s="10"/>
      <c r="G33" s="60"/>
      <c r="H33" s="11"/>
      <c r="I33" s="60"/>
    </row>
    <row r="34" spans="1:9" s="7" customFormat="1" ht="17.100000000000001" customHeight="1" x14ac:dyDescent="0.25">
      <c r="A34" s="17" t="s">
        <v>2</v>
      </c>
      <c r="D34" s="72"/>
      <c r="E34" s="60"/>
      <c r="F34" s="10"/>
      <c r="G34" s="60"/>
      <c r="H34" s="11"/>
      <c r="I34" s="60"/>
    </row>
    <row r="35" spans="1:9" s="7" customFormat="1" ht="17.100000000000001" customHeight="1" x14ac:dyDescent="0.25">
      <c r="D35" s="72"/>
      <c r="E35" s="60"/>
      <c r="F35" s="10"/>
      <c r="G35" s="60"/>
      <c r="H35" s="11"/>
      <c r="I35" s="60"/>
    </row>
    <row r="36" spans="1:9" s="7" customFormat="1" ht="17.100000000000001" customHeight="1" x14ac:dyDescent="0.25">
      <c r="D36" s="72"/>
      <c r="E36" s="60"/>
      <c r="F36" s="10"/>
      <c r="G36" s="60"/>
      <c r="H36" s="11"/>
      <c r="I36" s="60"/>
    </row>
  </sheetData>
  <mergeCells count="4">
    <mergeCell ref="D12:E12"/>
    <mergeCell ref="A27:D27"/>
    <mergeCell ref="A28:D28"/>
    <mergeCell ref="A29:D2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343B-2B2B-47D2-A510-5BFB7B9D73CD}">
  <dimension ref="A1:L70"/>
  <sheetViews>
    <sheetView topLeftCell="A16" workbookViewId="0">
      <selection activeCell="C18" sqref="C18"/>
    </sheetView>
  </sheetViews>
  <sheetFormatPr baseColWidth="10" defaultColWidth="9.140625" defaultRowHeight="17.100000000000001" customHeight="1" x14ac:dyDescent="0.25"/>
  <cols>
    <col min="1" max="1" width="4.85546875" style="6" customWidth="1"/>
    <col min="2" max="2" width="63.85546875" style="4" customWidth="1"/>
    <col min="3" max="3" width="7.85546875" style="4" customWidth="1"/>
    <col min="4" max="4" width="10" style="3" customWidth="1"/>
    <col min="5" max="5" width="16.28515625" style="58" customWidth="1"/>
    <col min="6" max="6" width="16.42578125" style="59" customWidth="1"/>
    <col min="7" max="7" width="9.42578125" style="3" customWidth="1"/>
    <col min="8" max="8" width="16.5703125" style="59" customWidth="1"/>
    <col min="9" max="9" width="9.140625" style="115"/>
    <col min="10" max="10" width="16.42578125" style="59" customWidth="1"/>
    <col min="11" max="11" width="9.140625" style="4"/>
    <col min="12" max="12" width="20.140625" style="4" customWidth="1"/>
    <col min="13" max="252" width="9.140625" style="4"/>
    <col min="253" max="253" width="8.42578125" style="4" customWidth="1"/>
    <col min="254" max="254" width="54.7109375" style="4" customWidth="1"/>
    <col min="255" max="255" width="7.85546875" style="4" customWidth="1"/>
    <col min="256" max="256" width="10" style="4" customWidth="1"/>
    <col min="257" max="257" width="20.5703125" style="4" customWidth="1"/>
    <col min="258" max="258" width="15.7109375" style="4" bestFit="1" customWidth="1"/>
    <col min="259" max="259" width="14.5703125" style="4" bestFit="1" customWidth="1"/>
    <col min="260" max="508" width="9.140625" style="4"/>
    <col min="509" max="509" width="8.42578125" style="4" customWidth="1"/>
    <col min="510" max="510" width="54.7109375" style="4" customWidth="1"/>
    <col min="511" max="511" width="7.85546875" style="4" customWidth="1"/>
    <col min="512" max="512" width="10" style="4" customWidth="1"/>
    <col min="513" max="513" width="20.5703125" style="4" customWidth="1"/>
    <col min="514" max="514" width="15.7109375" style="4" bestFit="1" customWidth="1"/>
    <col min="515" max="515" width="14.5703125" style="4" bestFit="1" customWidth="1"/>
    <col min="516" max="764" width="9.140625" style="4"/>
    <col min="765" max="765" width="8.42578125" style="4" customWidth="1"/>
    <col min="766" max="766" width="54.7109375" style="4" customWidth="1"/>
    <col min="767" max="767" width="7.85546875" style="4" customWidth="1"/>
    <col min="768" max="768" width="10" style="4" customWidth="1"/>
    <col min="769" max="769" width="20.5703125" style="4" customWidth="1"/>
    <col min="770" max="770" width="15.7109375" style="4" bestFit="1" customWidth="1"/>
    <col min="771" max="771" width="14.5703125" style="4" bestFit="1" customWidth="1"/>
    <col min="772" max="1020" width="9.140625" style="4"/>
    <col min="1021" max="1021" width="8.42578125" style="4" customWidth="1"/>
    <col min="1022" max="1022" width="54.7109375" style="4" customWidth="1"/>
    <col min="1023" max="1023" width="7.85546875" style="4" customWidth="1"/>
    <col min="1024" max="1024" width="10" style="4" customWidth="1"/>
    <col min="1025" max="1025" width="20.5703125" style="4" customWidth="1"/>
    <col min="1026" max="1026" width="15.7109375" style="4" bestFit="1" customWidth="1"/>
    <col min="1027" max="1027" width="14.5703125" style="4" bestFit="1" customWidth="1"/>
    <col min="1028" max="1276" width="9.140625" style="4"/>
    <col min="1277" max="1277" width="8.42578125" style="4" customWidth="1"/>
    <col min="1278" max="1278" width="54.7109375" style="4" customWidth="1"/>
    <col min="1279" max="1279" width="7.85546875" style="4" customWidth="1"/>
    <col min="1280" max="1280" width="10" style="4" customWidth="1"/>
    <col min="1281" max="1281" width="20.5703125" style="4" customWidth="1"/>
    <col min="1282" max="1282" width="15.7109375" style="4" bestFit="1" customWidth="1"/>
    <col min="1283" max="1283" width="14.5703125" style="4" bestFit="1" customWidth="1"/>
    <col min="1284" max="1532" width="9.140625" style="4"/>
    <col min="1533" max="1533" width="8.42578125" style="4" customWidth="1"/>
    <col min="1534" max="1534" width="54.7109375" style="4" customWidth="1"/>
    <col min="1535" max="1535" width="7.85546875" style="4" customWidth="1"/>
    <col min="1536" max="1536" width="10" style="4" customWidth="1"/>
    <col min="1537" max="1537" width="20.5703125" style="4" customWidth="1"/>
    <col min="1538" max="1538" width="15.7109375" style="4" bestFit="1" customWidth="1"/>
    <col min="1539" max="1539" width="14.5703125" style="4" bestFit="1" customWidth="1"/>
    <col min="1540" max="1788" width="9.140625" style="4"/>
    <col min="1789" max="1789" width="8.42578125" style="4" customWidth="1"/>
    <col min="1790" max="1790" width="54.7109375" style="4" customWidth="1"/>
    <col min="1791" max="1791" width="7.85546875" style="4" customWidth="1"/>
    <col min="1792" max="1792" width="10" style="4" customWidth="1"/>
    <col min="1793" max="1793" width="20.5703125" style="4" customWidth="1"/>
    <col min="1794" max="1794" width="15.7109375" style="4" bestFit="1" customWidth="1"/>
    <col min="1795" max="1795" width="14.5703125" style="4" bestFit="1" customWidth="1"/>
    <col min="1796" max="2044" width="9.140625" style="4"/>
    <col min="2045" max="2045" width="8.42578125" style="4" customWidth="1"/>
    <col min="2046" max="2046" width="54.7109375" style="4" customWidth="1"/>
    <col min="2047" max="2047" width="7.85546875" style="4" customWidth="1"/>
    <col min="2048" max="2048" width="10" style="4" customWidth="1"/>
    <col min="2049" max="2049" width="20.5703125" style="4" customWidth="1"/>
    <col min="2050" max="2050" width="15.7109375" style="4" bestFit="1" customWidth="1"/>
    <col min="2051" max="2051" width="14.5703125" style="4" bestFit="1" customWidth="1"/>
    <col min="2052" max="2300" width="9.140625" style="4"/>
    <col min="2301" max="2301" width="8.42578125" style="4" customWidth="1"/>
    <col min="2302" max="2302" width="54.7109375" style="4" customWidth="1"/>
    <col min="2303" max="2303" width="7.85546875" style="4" customWidth="1"/>
    <col min="2304" max="2304" width="10" style="4" customWidth="1"/>
    <col min="2305" max="2305" width="20.5703125" style="4" customWidth="1"/>
    <col min="2306" max="2306" width="15.7109375" style="4" bestFit="1" customWidth="1"/>
    <col min="2307" max="2307" width="14.5703125" style="4" bestFit="1" customWidth="1"/>
    <col min="2308" max="2556" width="9.140625" style="4"/>
    <col min="2557" max="2557" width="8.42578125" style="4" customWidth="1"/>
    <col min="2558" max="2558" width="54.7109375" style="4" customWidth="1"/>
    <col min="2559" max="2559" width="7.85546875" style="4" customWidth="1"/>
    <col min="2560" max="2560" width="10" style="4" customWidth="1"/>
    <col min="2561" max="2561" width="20.5703125" style="4" customWidth="1"/>
    <col min="2562" max="2562" width="15.7109375" style="4" bestFit="1" customWidth="1"/>
    <col min="2563" max="2563" width="14.5703125" style="4" bestFit="1" customWidth="1"/>
    <col min="2564" max="2812" width="9.140625" style="4"/>
    <col min="2813" max="2813" width="8.42578125" style="4" customWidth="1"/>
    <col min="2814" max="2814" width="54.7109375" style="4" customWidth="1"/>
    <col min="2815" max="2815" width="7.85546875" style="4" customWidth="1"/>
    <col min="2816" max="2816" width="10" style="4" customWidth="1"/>
    <col min="2817" max="2817" width="20.5703125" style="4" customWidth="1"/>
    <col min="2818" max="2818" width="15.7109375" style="4" bestFit="1" customWidth="1"/>
    <col min="2819" max="2819" width="14.5703125" style="4" bestFit="1" customWidth="1"/>
    <col min="2820" max="3068" width="9.140625" style="4"/>
    <col min="3069" max="3069" width="8.42578125" style="4" customWidth="1"/>
    <col min="3070" max="3070" width="54.7109375" style="4" customWidth="1"/>
    <col min="3071" max="3071" width="7.85546875" style="4" customWidth="1"/>
    <col min="3072" max="3072" width="10" style="4" customWidth="1"/>
    <col min="3073" max="3073" width="20.5703125" style="4" customWidth="1"/>
    <col min="3074" max="3074" width="15.7109375" style="4" bestFit="1" customWidth="1"/>
    <col min="3075" max="3075" width="14.5703125" style="4" bestFit="1" customWidth="1"/>
    <col min="3076" max="3324" width="9.140625" style="4"/>
    <col min="3325" max="3325" width="8.42578125" style="4" customWidth="1"/>
    <col min="3326" max="3326" width="54.7109375" style="4" customWidth="1"/>
    <col min="3327" max="3327" width="7.85546875" style="4" customWidth="1"/>
    <col min="3328" max="3328" width="10" style="4" customWidth="1"/>
    <col min="3329" max="3329" width="20.5703125" style="4" customWidth="1"/>
    <col min="3330" max="3330" width="15.7109375" style="4" bestFit="1" customWidth="1"/>
    <col min="3331" max="3331" width="14.5703125" style="4" bestFit="1" customWidth="1"/>
    <col min="3332" max="3580" width="9.140625" style="4"/>
    <col min="3581" max="3581" width="8.42578125" style="4" customWidth="1"/>
    <col min="3582" max="3582" width="54.7109375" style="4" customWidth="1"/>
    <col min="3583" max="3583" width="7.85546875" style="4" customWidth="1"/>
    <col min="3584" max="3584" width="10" style="4" customWidth="1"/>
    <col min="3585" max="3585" width="20.5703125" style="4" customWidth="1"/>
    <col min="3586" max="3586" width="15.7109375" style="4" bestFit="1" customWidth="1"/>
    <col min="3587" max="3587" width="14.5703125" style="4" bestFit="1" customWidth="1"/>
    <col min="3588" max="3836" width="9.140625" style="4"/>
    <col min="3837" max="3837" width="8.42578125" style="4" customWidth="1"/>
    <col min="3838" max="3838" width="54.7109375" style="4" customWidth="1"/>
    <col min="3839" max="3839" width="7.85546875" style="4" customWidth="1"/>
    <col min="3840" max="3840" width="10" style="4" customWidth="1"/>
    <col min="3841" max="3841" width="20.5703125" style="4" customWidth="1"/>
    <col min="3842" max="3842" width="15.7109375" style="4" bestFit="1" customWidth="1"/>
    <col min="3843" max="3843" width="14.5703125" style="4" bestFit="1" customWidth="1"/>
    <col min="3844" max="4092" width="9.140625" style="4"/>
    <col min="4093" max="4093" width="8.42578125" style="4" customWidth="1"/>
    <col min="4094" max="4094" width="54.7109375" style="4" customWidth="1"/>
    <col min="4095" max="4095" width="7.85546875" style="4" customWidth="1"/>
    <col min="4096" max="4096" width="10" style="4" customWidth="1"/>
    <col min="4097" max="4097" width="20.5703125" style="4" customWidth="1"/>
    <col min="4098" max="4098" width="15.7109375" style="4" bestFit="1" customWidth="1"/>
    <col min="4099" max="4099" width="14.5703125" style="4" bestFit="1" customWidth="1"/>
    <col min="4100" max="4348" width="9.140625" style="4"/>
    <col min="4349" max="4349" width="8.42578125" style="4" customWidth="1"/>
    <col min="4350" max="4350" width="54.7109375" style="4" customWidth="1"/>
    <col min="4351" max="4351" width="7.85546875" style="4" customWidth="1"/>
    <col min="4352" max="4352" width="10" style="4" customWidth="1"/>
    <col min="4353" max="4353" width="20.5703125" style="4" customWidth="1"/>
    <col min="4354" max="4354" width="15.7109375" style="4" bestFit="1" customWidth="1"/>
    <col min="4355" max="4355" width="14.5703125" style="4" bestFit="1" customWidth="1"/>
    <col min="4356" max="4604" width="9.140625" style="4"/>
    <col min="4605" max="4605" width="8.42578125" style="4" customWidth="1"/>
    <col min="4606" max="4606" width="54.7109375" style="4" customWidth="1"/>
    <col min="4607" max="4607" width="7.85546875" style="4" customWidth="1"/>
    <col min="4608" max="4608" width="10" style="4" customWidth="1"/>
    <col min="4609" max="4609" width="20.5703125" style="4" customWidth="1"/>
    <col min="4610" max="4610" width="15.7109375" style="4" bestFit="1" customWidth="1"/>
    <col min="4611" max="4611" width="14.5703125" style="4" bestFit="1" customWidth="1"/>
    <col min="4612" max="4860" width="9.140625" style="4"/>
    <col min="4861" max="4861" width="8.42578125" style="4" customWidth="1"/>
    <col min="4862" max="4862" width="54.7109375" style="4" customWidth="1"/>
    <col min="4863" max="4863" width="7.85546875" style="4" customWidth="1"/>
    <col min="4864" max="4864" width="10" style="4" customWidth="1"/>
    <col min="4865" max="4865" width="20.5703125" style="4" customWidth="1"/>
    <col min="4866" max="4866" width="15.7109375" style="4" bestFit="1" customWidth="1"/>
    <col min="4867" max="4867" width="14.5703125" style="4" bestFit="1" customWidth="1"/>
    <col min="4868" max="5116" width="9.140625" style="4"/>
    <col min="5117" max="5117" width="8.42578125" style="4" customWidth="1"/>
    <col min="5118" max="5118" width="54.7109375" style="4" customWidth="1"/>
    <col min="5119" max="5119" width="7.85546875" style="4" customWidth="1"/>
    <col min="5120" max="5120" width="10" style="4" customWidth="1"/>
    <col min="5121" max="5121" width="20.5703125" style="4" customWidth="1"/>
    <col min="5122" max="5122" width="15.7109375" style="4" bestFit="1" customWidth="1"/>
    <col min="5123" max="5123" width="14.5703125" style="4" bestFit="1" customWidth="1"/>
    <col min="5124" max="5372" width="9.140625" style="4"/>
    <col min="5373" max="5373" width="8.42578125" style="4" customWidth="1"/>
    <col min="5374" max="5374" width="54.7109375" style="4" customWidth="1"/>
    <col min="5375" max="5375" width="7.85546875" style="4" customWidth="1"/>
    <col min="5376" max="5376" width="10" style="4" customWidth="1"/>
    <col min="5377" max="5377" width="20.5703125" style="4" customWidth="1"/>
    <col min="5378" max="5378" width="15.7109375" style="4" bestFit="1" customWidth="1"/>
    <col min="5379" max="5379" width="14.5703125" style="4" bestFit="1" customWidth="1"/>
    <col min="5380" max="5628" width="9.140625" style="4"/>
    <col min="5629" max="5629" width="8.42578125" style="4" customWidth="1"/>
    <col min="5630" max="5630" width="54.7109375" style="4" customWidth="1"/>
    <col min="5631" max="5631" width="7.85546875" style="4" customWidth="1"/>
    <col min="5632" max="5632" width="10" style="4" customWidth="1"/>
    <col min="5633" max="5633" width="20.5703125" style="4" customWidth="1"/>
    <col min="5634" max="5634" width="15.7109375" style="4" bestFit="1" customWidth="1"/>
    <col min="5635" max="5635" width="14.5703125" style="4" bestFit="1" customWidth="1"/>
    <col min="5636" max="5884" width="9.140625" style="4"/>
    <col min="5885" max="5885" width="8.42578125" style="4" customWidth="1"/>
    <col min="5886" max="5886" width="54.7109375" style="4" customWidth="1"/>
    <col min="5887" max="5887" width="7.85546875" style="4" customWidth="1"/>
    <col min="5888" max="5888" width="10" style="4" customWidth="1"/>
    <col min="5889" max="5889" width="20.5703125" style="4" customWidth="1"/>
    <col min="5890" max="5890" width="15.7109375" style="4" bestFit="1" customWidth="1"/>
    <col min="5891" max="5891" width="14.5703125" style="4" bestFit="1" customWidth="1"/>
    <col min="5892" max="6140" width="9.140625" style="4"/>
    <col min="6141" max="6141" width="8.42578125" style="4" customWidth="1"/>
    <col min="6142" max="6142" width="54.7109375" style="4" customWidth="1"/>
    <col min="6143" max="6143" width="7.85546875" style="4" customWidth="1"/>
    <col min="6144" max="6144" width="10" style="4" customWidth="1"/>
    <col min="6145" max="6145" width="20.5703125" style="4" customWidth="1"/>
    <col min="6146" max="6146" width="15.7109375" style="4" bestFit="1" customWidth="1"/>
    <col min="6147" max="6147" width="14.5703125" style="4" bestFit="1" customWidth="1"/>
    <col min="6148" max="6396" width="9.140625" style="4"/>
    <col min="6397" max="6397" width="8.42578125" style="4" customWidth="1"/>
    <col min="6398" max="6398" width="54.7109375" style="4" customWidth="1"/>
    <col min="6399" max="6399" width="7.85546875" style="4" customWidth="1"/>
    <col min="6400" max="6400" width="10" style="4" customWidth="1"/>
    <col min="6401" max="6401" width="20.5703125" style="4" customWidth="1"/>
    <col min="6402" max="6402" width="15.7109375" style="4" bestFit="1" customWidth="1"/>
    <col min="6403" max="6403" width="14.5703125" style="4" bestFit="1" customWidth="1"/>
    <col min="6404" max="6652" width="9.140625" style="4"/>
    <col min="6653" max="6653" width="8.42578125" style="4" customWidth="1"/>
    <col min="6654" max="6654" width="54.7109375" style="4" customWidth="1"/>
    <col min="6655" max="6655" width="7.85546875" style="4" customWidth="1"/>
    <col min="6656" max="6656" width="10" style="4" customWidth="1"/>
    <col min="6657" max="6657" width="20.5703125" style="4" customWidth="1"/>
    <col min="6658" max="6658" width="15.7109375" style="4" bestFit="1" customWidth="1"/>
    <col min="6659" max="6659" width="14.5703125" style="4" bestFit="1" customWidth="1"/>
    <col min="6660" max="6908" width="9.140625" style="4"/>
    <col min="6909" max="6909" width="8.42578125" style="4" customWidth="1"/>
    <col min="6910" max="6910" width="54.7109375" style="4" customWidth="1"/>
    <col min="6911" max="6911" width="7.85546875" style="4" customWidth="1"/>
    <col min="6912" max="6912" width="10" style="4" customWidth="1"/>
    <col min="6913" max="6913" width="20.5703125" style="4" customWidth="1"/>
    <col min="6914" max="6914" width="15.7109375" style="4" bestFit="1" customWidth="1"/>
    <col min="6915" max="6915" width="14.5703125" style="4" bestFit="1" customWidth="1"/>
    <col min="6916" max="7164" width="9.140625" style="4"/>
    <col min="7165" max="7165" width="8.42578125" style="4" customWidth="1"/>
    <col min="7166" max="7166" width="54.7109375" style="4" customWidth="1"/>
    <col min="7167" max="7167" width="7.85546875" style="4" customWidth="1"/>
    <col min="7168" max="7168" width="10" style="4" customWidth="1"/>
    <col min="7169" max="7169" width="20.5703125" style="4" customWidth="1"/>
    <col min="7170" max="7170" width="15.7109375" style="4" bestFit="1" customWidth="1"/>
    <col min="7171" max="7171" width="14.5703125" style="4" bestFit="1" customWidth="1"/>
    <col min="7172" max="7420" width="9.140625" style="4"/>
    <col min="7421" max="7421" width="8.42578125" style="4" customWidth="1"/>
    <col min="7422" max="7422" width="54.7109375" style="4" customWidth="1"/>
    <col min="7423" max="7423" width="7.85546875" style="4" customWidth="1"/>
    <col min="7424" max="7424" width="10" style="4" customWidth="1"/>
    <col min="7425" max="7425" width="20.5703125" style="4" customWidth="1"/>
    <col min="7426" max="7426" width="15.7109375" style="4" bestFit="1" customWidth="1"/>
    <col min="7427" max="7427" width="14.5703125" style="4" bestFit="1" customWidth="1"/>
    <col min="7428" max="7676" width="9.140625" style="4"/>
    <col min="7677" max="7677" width="8.42578125" style="4" customWidth="1"/>
    <col min="7678" max="7678" width="54.7109375" style="4" customWidth="1"/>
    <col min="7679" max="7679" width="7.85546875" style="4" customWidth="1"/>
    <col min="7680" max="7680" width="10" style="4" customWidth="1"/>
    <col min="7681" max="7681" width="20.5703125" style="4" customWidth="1"/>
    <col min="7682" max="7682" width="15.7109375" style="4" bestFit="1" customWidth="1"/>
    <col min="7683" max="7683" width="14.5703125" style="4" bestFit="1" customWidth="1"/>
    <col min="7684" max="7932" width="9.140625" style="4"/>
    <col min="7933" max="7933" width="8.42578125" style="4" customWidth="1"/>
    <col min="7934" max="7934" width="54.7109375" style="4" customWidth="1"/>
    <col min="7935" max="7935" width="7.85546875" style="4" customWidth="1"/>
    <col min="7936" max="7936" width="10" style="4" customWidth="1"/>
    <col min="7937" max="7937" width="20.5703125" style="4" customWidth="1"/>
    <col min="7938" max="7938" width="15.7109375" style="4" bestFit="1" customWidth="1"/>
    <col min="7939" max="7939" width="14.5703125" style="4" bestFit="1" customWidth="1"/>
    <col min="7940" max="8188" width="9.140625" style="4"/>
    <col min="8189" max="8189" width="8.42578125" style="4" customWidth="1"/>
    <col min="8190" max="8190" width="54.7109375" style="4" customWidth="1"/>
    <col min="8191" max="8191" width="7.85546875" style="4" customWidth="1"/>
    <col min="8192" max="8192" width="10" style="4" customWidth="1"/>
    <col min="8193" max="8193" width="20.5703125" style="4" customWidth="1"/>
    <col min="8194" max="8194" width="15.7109375" style="4" bestFit="1" customWidth="1"/>
    <col min="8195" max="8195" width="14.5703125" style="4" bestFit="1" customWidth="1"/>
    <col min="8196" max="8444" width="9.140625" style="4"/>
    <col min="8445" max="8445" width="8.42578125" style="4" customWidth="1"/>
    <col min="8446" max="8446" width="54.7109375" style="4" customWidth="1"/>
    <col min="8447" max="8447" width="7.85546875" style="4" customWidth="1"/>
    <col min="8448" max="8448" width="10" style="4" customWidth="1"/>
    <col min="8449" max="8449" width="20.5703125" style="4" customWidth="1"/>
    <col min="8450" max="8450" width="15.7109375" style="4" bestFit="1" customWidth="1"/>
    <col min="8451" max="8451" width="14.5703125" style="4" bestFit="1" customWidth="1"/>
    <col min="8452" max="8700" width="9.140625" style="4"/>
    <col min="8701" max="8701" width="8.42578125" style="4" customWidth="1"/>
    <col min="8702" max="8702" width="54.7109375" style="4" customWidth="1"/>
    <col min="8703" max="8703" width="7.85546875" style="4" customWidth="1"/>
    <col min="8704" max="8704" width="10" style="4" customWidth="1"/>
    <col min="8705" max="8705" width="20.5703125" style="4" customWidth="1"/>
    <col min="8706" max="8706" width="15.7109375" style="4" bestFit="1" customWidth="1"/>
    <col min="8707" max="8707" width="14.5703125" style="4" bestFit="1" customWidth="1"/>
    <col min="8708" max="8956" width="9.140625" style="4"/>
    <col min="8957" max="8957" width="8.42578125" style="4" customWidth="1"/>
    <col min="8958" max="8958" width="54.7109375" style="4" customWidth="1"/>
    <col min="8959" max="8959" width="7.85546875" style="4" customWidth="1"/>
    <col min="8960" max="8960" width="10" style="4" customWidth="1"/>
    <col min="8961" max="8961" width="20.5703125" style="4" customWidth="1"/>
    <col min="8962" max="8962" width="15.7109375" style="4" bestFit="1" customWidth="1"/>
    <col min="8963" max="8963" width="14.5703125" style="4" bestFit="1" customWidth="1"/>
    <col min="8964" max="9212" width="9.140625" style="4"/>
    <col min="9213" max="9213" width="8.42578125" style="4" customWidth="1"/>
    <col min="9214" max="9214" width="54.7109375" style="4" customWidth="1"/>
    <col min="9215" max="9215" width="7.85546875" style="4" customWidth="1"/>
    <col min="9216" max="9216" width="10" style="4" customWidth="1"/>
    <col min="9217" max="9217" width="20.5703125" style="4" customWidth="1"/>
    <col min="9218" max="9218" width="15.7109375" style="4" bestFit="1" customWidth="1"/>
    <col min="9219" max="9219" width="14.5703125" style="4" bestFit="1" customWidth="1"/>
    <col min="9220" max="9468" width="9.140625" style="4"/>
    <col min="9469" max="9469" width="8.42578125" style="4" customWidth="1"/>
    <col min="9470" max="9470" width="54.7109375" style="4" customWidth="1"/>
    <col min="9471" max="9471" width="7.85546875" style="4" customWidth="1"/>
    <col min="9472" max="9472" width="10" style="4" customWidth="1"/>
    <col min="9473" max="9473" width="20.5703125" style="4" customWidth="1"/>
    <col min="9474" max="9474" width="15.7109375" style="4" bestFit="1" customWidth="1"/>
    <col min="9475" max="9475" width="14.5703125" style="4" bestFit="1" customWidth="1"/>
    <col min="9476" max="9724" width="9.140625" style="4"/>
    <col min="9725" max="9725" width="8.42578125" style="4" customWidth="1"/>
    <col min="9726" max="9726" width="54.7109375" style="4" customWidth="1"/>
    <col min="9727" max="9727" width="7.85546875" style="4" customWidth="1"/>
    <col min="9728" max="9728" width="10" style="4" customWidth="1"/>
    <col min="9729" max="9729" width="20.5703125" style="4" customWidth="1"/>
    <col min="9730" max="9730" width="15.7109375" style="4" bestFit="1" customWidth="1"/>
    <col min="9731" max="9731" width="14.5703125" style="4" bestFit="1" customWidth="1"/>
    <col min="9732" max="9980" width="9.140625" style="4"/>
    <col min="9981" max="9981" width="8.42578125" style="4" customWidth="1"/>
    <col min="9982" max="9982" width="54.7109375" style="4" customWidth="1"/>
    <col min="9983" max="9983" width="7.85546875" style="4" customWidth="1"/>
    <col min="9984" max="9984" width="10" style="4" customWidth="1"/>
    <col min="9985" max="9985" width="20.5703125" style="4" customWidth="1"/>
    <col min="9986" max="9986" width="15.7109375" style="4" bestFit="1" customWidth="1"/>
    <col min="9987" max="9987" width="14.5703125" style="4" bestFit="1" customWidth="1"/>
    <col min="9988" max="10236" width="9.140625" style="4"/>
    <col min="10237" max="10237" width="8.42578125" style="4" customWidth="1"/>
    <col min="10238" max="10238" width="54.7109375" style="4" customWidth="1"/>
    <col min="10239" max="10239" width="7.85546875" style="4" customWidth="1"/>
    <col min="10240" max="10240" width="10" style="4" customWidth="1"/>
    <col min="10241" max="10241" width="20.5703125" style="4" customWidth="1"/>
    <col min="10242" max="10242" width="15.7109375" style="4" bestFit="1" customWidth="1"/>
    <col min="10243" max="10243" width="14.5703125" style="4" bestFit="1" customWidth="1"/>
    <col min="10244" max="10492" width="9.140625" style="4"/>
    <col min="10493" max="10493" width="8.42578125" style="4" customWidth="1"/>
    <col min="10494" max="10494" width="54.7109375" style="4" customWidth="1"/>
    <col min="10495" max="10495" width="7.85546875" style="4" customWidth="1"/>
    <col min="10496" max="10496" width="10" style="4" customWidth="1"/>
    <col min="10497" max="10497" width="20.5703125" style="4" customWidth="1"/>
    <col min="10498" max="10498" width="15.7109375" style="4" bestFit="1" customWidth="1"/>
    <col min="10499" max="10499" width="14.5703125" style="4" bestFit="1" customWidth="1"/>
    <col min="10500" max="10748" width="9.140625" style="4"/>
    <col min="10749" max="10749" width="8.42578125" style="4" customWidth="1"/>
    <col min="10750" max="10750" width="54.7109375" style="4" customWidth="1"/>
    <col min="10751" max="10751" width="7.85546875" style="4" customWidth="1"/>
    <col min="10752" max="10752" width="10" style="4" customWidth="1"/>
    <col min="10753" max="10753" width="20.5703125" style="4" customWidth="1"/>
    <col min="10754" max="10754" width="15.7109375" style="4" bestFit="1" customWidth="1"/>
    <col min="10755" max="10755" width="14.5703125" style="4" bestFit="1" customWidth="1"/>
    <col min="10756" max="11004" width="9.140625" style="4"/>
    <col min="11005" max="11005" width="8.42578125" style="4" customWidth="1"/>
    <col min="11006" max="11006" width="54.7109375" style="4" customWidth="1"/>
    <col min="11007" max="11007" width="7.85546875" style="4" customWidth="1"/>
    <col min="11008" max="11008" width="10" style="4" customWidth="1"/>
    <col min="11009" max="11009" width="20.5703125" style="4" customWidth="1"/>
    <col min="11010" max="11010" width="15.7109375" style="4" bestFit="1" customWidth="1"/>
    <col min="11011" max="11011" width="14.5703125" style="4" bestFit="1" customWidth="1"/>
    <col min="11012" max="11260" width="9.140625" style="4"/>
    <col min="11261" max="11261" width="8.42578125" style="4" customWidth="1"/>
    <col min="11262" max="11262" width="54.7109375" style="4" customWidth="1"/>
    <col min="11263" max="11263" width="7.85546875" style="4" customWidth="1"/>
    <col min="11264" max="11264" width="10" style="4" customWidth="1"/>
    <col min="11265" max="11265" width="20.5703125" style="4" customWidth="1"/>
    <col min="11266" max="11266" width="15.7109375" style="4" bestFit="1" customWidth="1"/>
    <col min="11267" max="11267" width="14.5703125" style="4" bestFit="1" customWidth="1"/>
    <col min="11268" max="11516" width="9.140625" style="4"/>
    <col min="11517" max="11517" width="8.42578125" style="4" customWidth="1"/>
    <col min="11518" max="11518" width="54.7109375" style="4" customWidth="1"/>
    <col min="11519" max="11519" width="7.85546875" style="4" customWidth="1"/>
    <col min="11520" max="11520" width="10" style="4" customWidth="1"/>
    <col min="11521" max="11521" width="20.5703125" style="4" customWidth="1"/>
    <col min="11522" max="11522" width="15.7109375" style="4" bestFit="1" customWidth="1"/>
    <col min="11523" max="11523" width="14.5703125" style="4" bestFit="1" customWidth="1"/>
    <col min="11524" max="11772" width="9.140625" style="4"/>
    <col min="11773" max="11773" width="8.42578125" style="4" customWidth="1"/>
    <col min="11774" max="11774" width="54.7109375" style="4" customWidth="1"/>
    <col min="11775" max="11775" width="7.85546875" style="4" customWidth="1"/>
    <col min="11776" max="11776" width="10" style="4" customWidth="1"/>
    <col min="11777" max="11777" width="20.5703125" style="4" customWidth="1"/>
    <col min="11778" max="11778" width="15.7109375" style="4" bestFit="1" customWidth="1"/>
    <col min="11779" max="11779" width="14.5703125" style="4" bestFit="1" customWidth="1"/>
    <col min="11780" max="12028" width="9.140625" style="4"/>
    <col min="12029" max="12029" width="8.42578125" style="4" customWidth="1"/>
    <col min="12030" max="12030" width="54.7109375" style="4" customWidth="1"/>
    <col min="12031" max="12031" width="7.85546875" style="4" customWidth="1"/>
    <col min="12032" max="12032" width="10" style="4" customWidth="1"/>
    <col min="12033" max="12033" width="20.5703125" style="4" customWidth="1"/>
    <col min="12034" max="12034" width="15.7109375" style="4" bestFit="1" customWidth="1"/>
    <col min="12035" max="12035" width="14.5703125" style="4" bestFit="1" customWidth="1"/>
    <col min="12036" max="12284" width="9.140625" style="4"/>
    <col min="12285" max="12285" width="8.42578125" style="4" customWidth="1"/>
    <col min="12286" max="12286" width="54.7109375" style="4" customWidth="1"/>
    <col min="12287" max="12287" width="7.85546875" style="4" customWidth="1"/>
    <col min="12288" max="12288" width="10" style="4" customWidth="1"/>
    <col min="12289" max="12289" width="20.5703125" style="4" customWidth="1"/>
    <col min="12290" max="12290" width="15.7109375" style="4" bestFit="1" customWidth="1"/>
    <col min="12291" max="12291" width="14.5703125" style="4" bestFit="1" customWidth="1"/>
    <col min="12292" max="12540" width="9.140625" style="4"/>
    <col min="12541" max="12541" width="8.42578125" style="4" customWidth="1"/>
    <col min="12542" max="12542" width="54.7109375" style="4" customWidth="1"/>
    <col min="12543" max="12543" width="7.85546875" style="4" customWidth="1"/>
    <col min="12544" max="12544" width="10" style="4" customWidth="1"/>
    <col min="12545" max="12545" width="20.5703125" style="4" customWidth="1"/>
    <col min="12546" max="12546" width="15.7109375" style="4" bestFit="1" customWidth="1"/>
    <col min="12547" max="12547" width="14.5703125" style="4" bestFit="1" customWidth="1"/>
    <col min="12548" max="12796" width="9.140625" style="4"/>
    <col min="12797" max="12797" width="8.42578125" style="4" customWidth="1"/>
    <col min="12798" max="12798" width="54.7109375" style="4" customWidth="1"/>
    <col min="12799" max="12799" width="7.85546875" style="4" customWidth="1"/>
    <col min="12800" max="12800" width="10" style="4" customWidth="1"/>
    <col min="12801" max="12801" width="20.5703125" style="4" customWidth="1"/>
    <col min="12802" max="12802" width="15.7109375" style="4" bestFit="1" customWidth="1"/>
    <col min="12803" max="12803" width="14.5703125" style="4" bestFit="1" customWidth="1"/>
    <col min="12804" max="13052" width="9.140625" style="4"/>
    <col min="13053" max="13053" width="8.42578125" style="4" customWidth="1"/>
    <col min="13054" max="13054" width="54.7109375" style="4" customWidth="1"/>
    <col min="13055" max="13055" width="7.85546875" style="4" customWidth="1"/>
    <col min="13056" max="13056" width="10" style="4" customWidth="1"/>
    <col min="13057" max="13057" width="20.5703125" style="4" customWidth="1"/>
    <col min="13058" max="13058" width="15.7109375" style="4" bestFit="1" customWidth="1"/>
    <col min="13059" max="13059" width="14.5703125" style="4" bestFit="1" customWidth="1"/>
    <col min="13060" max="13308" width="9.140625" style="4"/>
    <col min="13309" max="13309" width="8.42578125" style="4" customWidth="1"/>
    <col min="13310" max="13310" width="54.7109375" style="4" customWidth="1"/>
    <col min="13311" max="13311" width="7.85546875" style="4" customWidth="1"/>
    <col min="13312" max="13312" width="10" style="4" customWidth="1"/>
    <col min="13313" max="13313" width="20.5703125" style="4" customWidth="1"/>
    <col min="13314" max="13314" width="15.7109375" style="4" bestFit="1" customWidth="1"/>
    <col min="13315" max="13315" width="14.5703125" style="4" bestFit="1" customWidth="1"/>
    <col min="13316" max="13564" width="9.140625" style="4"/>
    <col min="13565" max="13565" width="8.42578125" style="4" customWidth="1"/>
    <col min="13566" max="13566" width="54.7109375" style="4" customWidth="1"/>
    <col min="13567" max="13567" width="7.85546875" style="4" customWidth="1"/>
    <col min="13568" max="13568" width="10" style="4" customWidth="1"/>
    <col min="13569" max="13569" width="20.5703125" style="4" customWidth="1"/>
    <col min="13570" max="13570" width="15.7109375" style="4" bestFit="1" customWidth="1"/>
    <col min="13571" max="13571" width="14.5703125" style="4" bestFit="1" customWidth="1"/>
    <col min="13572" max="13820" width="9.140625" style="4"/>
    <col min="13821" max="13821" width="8.42578125" style="4" customWidth="1"/>
    <col min="13822" max="13822" width="54.7109375" style="4" customWidth="1"/>
    <col min="13823" max="13823" width="7.85546875" style="4" customWidth="1"/>
    <col min="13824" max="13824" width="10" style="4" customWidth="1"/>
    <col min="13825" max="13825" width="20.5703125" style="4" customWidth="1"/>
    <col min="13826" max="13826" width="15.7109375" style="4" bestFit="1" customWidth="1"/>
    <col min="13827" max="13827" width="14.5703125" style="4" bestFit="1" customWidth="1"/>
    <col min="13828" max="14076" width="9.140625" style="4"/>
    <col min="14077" max="14077" width="8.42578125" style="4" customWidth="1"/>
    <col min="14078" max="14078" width="54.7109375" style="4" customWidth="1"/>
    <col min="14079" max="14079" width="7.85546875" style="4" customWidth="1"/>
    <col min="14080" max="14080" width="10" style="4" customWidth="1"/>
    <col min="14081" max="14081" width="20.5703125" style="4" customWidth="1"/>
    <col min="14082" max="14082" width="15.7109375" style="4" bestFit="1" customWidth="1"/>
    <col min="14083" max="14083" width="14.5703125" style="4" bestFit="1" customWidth="1"/>
    <col min="14084" max="14332" width="9.140625" style="4"/>
    <col min="14333" max="14333" width="8.42578125" style="4" customWidth="1"/>
    <col min="14334" max="14334" width="54.7109375" style="4" customWidth="1"/>
    <col min="14335" max="14335" width="7.85546875" style="4" customWidth="1"/>
    <col min="14336" max="14336" width="10" style="4" customWidth="1"/>
    <col min="14337" max="14337" width="20.5703125" style="4" customWidth="1"/>
    <col min="14338" max="14338" width="15.7109375" style="4" bestFit="1" customWidth="1"/>
    <col min="14339" max="14339" width="14.5703125" style="4" bestFit="1" customWidth="1"/>
    <col min="14340" max="14588" width="9.140625" style="4"/>
    <col min="14589" max="14589" width="8.42578125" style="4" customWidth="1"/>
    <col min="14590" max="14590" width="54.7109375" style="4" customWidth="1"/>
    <col min="14591" max="14591" width="7.85546875" style="4" customWidth="1"/>
    <col min="14592" max="14592" width="10" style="4" customWidth="1"/>
    <col min="14593" max="14593" width="20.5703125" style="4" customWidth="1"/>
    <col min="14594" max="14594" width="15.7109375" style="4" bestFit="1" customWidth="1"/>
    <col min="14595" max="14595" width="14.5703125" style="4" bestFit="1" customWidth="1"/>
    <col min="14596" max="14844" width="9.140625" style="4"/>
    <col min="14845" max="14845" width="8.42578125" style="4" customWidth="1"/>
    <col min="14846" max="14846" width="54.7109375" style="4" customWidth="1"/>
    <col min="14847" max="14847" width="7.85546875" style="4" customWidth="1"/>
    <col min="14848" max="14848" width="10" style="4" customWidth="1"/>
    <col min="14849" max="14849" width="20.5703125" style="4" customWidth="1"/>
    <col min="14850" max="14850" width="15.7109375" style="4" bestFit="1" customWidth="1"/>
    <col min="14851" max="14851" width="14.5703125" style="4" bestFit="1" customWidth="1"/>
    <col min="14852" max="15100" width="9.140625" style="4"/>
    <col min="15101" max="15101" width="8.42578125" style="4" customWidth="1"/>
    <col min="15102" max="15102" width="54.7109375" style="4" customWidth="1"/>
    <col min="15103" max="15103" width="7.85546875" style="4" customWidth="1"/>
    <col min="15104" max="15104" width="10" style="4" customWidth="1"/>
    <col min="15105" max="15105" width="20.5703125" style="4" customWidth="1"/>
    <col min="15106" max="15106" width="15.7109375" style="4" bestFit="1" customWidth="1"/>
    <col min="15107" max="15107" width="14.5703125" style="4" bestFit="1" customWidth="1"/>
    <col min="15108" max="15356" width="9.140625" style="4"/>
    <col min="15357" max="15357" width="8.42578125" style="4" customWidth="1"/>
    <col min="15358" max="15358" width="54.7109375" style="4" customWidth="1"/>
    <col min="15359" max="15359" width="7.85546875" style="4" customWidth="1"/>
    <col min="15360" max="15360" width="10" style="4" customWidth="1"/>
    <col min="15361" max="15361" width="20.5703125" style="4" customWidth="1"/>
    <col min="15362" max="15362" width="15.7109375" style="4" bestFit="1" customWidth="1"/>
    <col min="15363" max="15363" width="14.5703125" style="4" bestFit="1" customWidth="1"/>
    <col min="15364" max="15612" width="9.140625" style="4"/>
    <col min="15613" max="15613" width="8.42578125" style="4" customWidth="1"/>
    <col min="15614" max="15614" width="54.7109375" style="4" customWidth="1"/>
    <col min="15615" max="15615" width="7.85546875" style="4" customWidth="1"/>
    <col min="15616" max="15616" width="10" style="4" customWidth="1"/>
    <col min="15617" max="15617" width="20.5703125" style="4" customWidth="1"/>
    <col min="15618" max="15618" width="15.7109375" style="4" bestFit="1" customWidth="1"/>
    <col min="15619" max="15619" width="14.5703125" style="4" bestFit="1" customWidth="1"/>
    <col min="15620" max="15868" width="9.140625" style="4"/>
    <col min="15869" max="15869" width="8.42578125" style="4" customWidth="1"/>
    <col min="15870" max="15870" width="54.7109375" style="4" customWidth="1"/>
    <col min="15871" max="15871" width="7.85546875" style="4" customWidth="1"/>
    <col min="15872" max="15872" width="10" style="4" customWidth="1"/>
    <col min="15873" max="15873" width="20.5703125" style="4" customWidth="1"/>
    <col min="15874" max="15874" width="15.7109375" style="4" bestFit="1" customWidth="1"/>
    <col min="15875" max="15875" width="14.5703125" style="4" bestFit="1" customWidth="1"/>
    <col min="15876" max="16124" width="9.140625" style="4"/>
    <col min="16125" max="16125" width="8.42578125" style="4" customWidth="1"/>
    <col min="16126" max="16126" width="54.7109375" style="4" customWidth="1"/>
    <col min="16127" max="16127" width="7.85546875" style="4" customWidth="1"/>
    <col min="16128" max="16128" width="10" style="4" customWidth="1"/>
    <col min="16129" max="16129" width="20.5703125" style="4" customWidth="1"/>
    <col min="16130" max="16130" width="15.7109375" style="4" bestFit="1" customWidth="1"/>
    <col min="16131" max="16131" width="14.5703125" style="4" bestFit="1" customWidth="1"/>
    <col min="16132" max="16384" width="9.140625" style="4"/>
  </cols>
  <sheetData>
    <row r="1" spans="1:12" ht="17.100000000000001" customHeight="1" x14ac:dyDescent="0.25">
      <c r="A1" s="1"/>
      <c r="B1" s="1"/>
      <c r="C1" s="1"/>
      <c r="D1" s="2"/>
      <c r="F1" s="58"/>
    </row>
    <row r="2" spans="1:12" ht="17.100000000000001" customHeight="1" x14ac:dyDescent="0.25">
      <c r="A2" s="1"/>
      <c r="B2" s="1"/>
      <c r="C2" s="1"/>
      <c r="D2" s="2"/>
      <c r="F2" s="58"/>
    </row>
    <row r="3" spans="1:12" ht="17.100000000000001" customHeight="1" x14ac:dyDescent="0.25">
      <c r="A3" s="1"/>
      <c r="B3" s="1"/>
      <c r="C3" s="1"/>
      <c r="D3" s="2"/>
      <c r="F3" s="58"/>
    </row>
    <row r="4" spans="1:12" ht="17.100000000000001" customHeight="1" x14ac:dyDescent="0.25">
      <c r="A4" s="1"/>
      <c r="B4" s="1"/>
      <c r="C4" s="1"/>
      <c r="D4" s="2"/>
      <c r="F4" s="58"/>
    </row>
    <row r="5" spans="1:12" ht="17.100000000000001" customHeight="1" x14ac:dyDescent="0.25">
      <c r="A5" s="1"/>
      <c r="B5" s="1"/>
      <c r="C5" s="1"/>
      <c r="D5" s="2"/>
      <c r="F5" s="58"/>
    </row>
    <row r="6" spans="1:12" ht="17.100000000000001" customHeight="1" x14ac:dyDescent="0.25">
      <c r="A6" s="1"/>
      <c r="B6" s="1"/>
      <c r="C6" s="1"/>
      <c r="D6" s="2"/>
      <c r="F6" s="58"/>
    </row>
    <row r="7" spans="1:12" ht="17.100000000000001" customHeight="1" x14ac:dyDescent="0.25">
      <c r="A7" s="5"/>
      <c r="B7" s="1"/>
      <c r="C7" s="1"/>
      <c r="D7" s="2"/>
      <c r="F7" s="58"/>
    </row>
    <row r="8" spans="1:12" ht="17.100000000000001" customHeight="1" x14ac:dyDescent="0.25">
      <c r="A8" s="5" t="s">
        <v>0</v>
      </c>
      <c r="B8" s="1"/>
      <c r="C8" s="1"/>
      <c r="D8" s="2"/>
      <c r="F8" s="58"/>
    </row>
    <row r="9" spans="1:12" ht="17.100000000000001" customHeight="1" x14ac:dyDescent="0.25">
      <c r="B9" s="1"/>
      <c r="C9" s="1"/>
      <c r="D9" s="2"/>
      <c r="F9" s="58"/>
    </row>
    <row r="10" spans="1:12" ht="17.100000000000001" customHeight="1" x14ac:dyDescent="0.25">
      <c r="A10" s="5"/>
      <c r="B10" s="1"/>
      <c r="C10" s="1"/>
      <c r="D10" s="2"/>
      <c r="F10" s="58"/>
    </row>
    <row r="11" spans="1:12" s="7" customFormat="1" ht="17.100000000000001" customHeight="1" x14ac:dyDescent="0.25">
      <c r="A11" s="46" t="s">
        <v>58</v>
      </c>
      <c r="B11" s="8"/>
      <c r="C11" s="9"/>
      <c r="D11" s="9"/>
      <c r="E11" s="58"/>
      <c r="F11" s="59"/>
      <c r="G11" s="10"/>
      <c r="H11" s="60"/>
      <c r="I11" s="11"/>
      <c r="J11" s="60"/>
    </row>
    <row r="12" spans="1:12" s="7" customFormat="1" ht="17.100000000000001" customHeight="1" x14ac:dyDescent="0.3">
      <c r="A12" s="16" t="s">
        <v>59</v>
      </c>
      <c r="B12" s="8"/>
      <c r="C12" s="9"/>
      <c r="D12" s="9"/>
      <c r="E12" s="58"/>
      <c r="F12" s="59"/>
      <c r="G12" s="10"/>
      <c r="H12" s="60"/>
      <c r="I12" s="11"/>
      <c r="J12" s="60"/>
      <c r="L12" s="150" t="s">
        <v>122</v>
      </c>
    </row>
    <row r="13" spans="1:12" s="7" customFormat="1" ht="17.100000000000001" customHeight="1" x14ac:dyDescent="0.25">
      <c r="A13" s="47" t="s">
        <v>98</v>
      </c>
      <c r="B13" s="48"/>
      <c r="C13" s="48"/>
      <c r="D13" s="48"/>
      <c r="E13" s="155" t="s">
        <v>100</v>
      </c>
      <c r="F13" s="155"/>
      <c r="G13" s="10"/>
      <c r="H13" s="60"/>
      <c r="I13" s="11"/>
      <c r="J13" s="60"/>
    </row>
    <row r="14" spans="1:12" s="7" customFormat="1" ht="17.100000000000001" customHeight="1" x14ac:dyDescent="0.25">
      <c r="A14" s="122" t="s">
        <v>101</v>
      </c>
      <c r="B14" s="48"/>
      <c r="C14" s="48"/>
      <c r="D14" s="48"/>
      <c r="E14" s="60"/>
      <c r="F14" s="60"/>
      <c r="G14" s="10"/>
      <c r="H14" s="60"/>
      <c r="I14" s="11"/>
      <c r="J14" s="60"/>
    </row>
    <row r="15" spans="1:12" s="7" customFormat="1" ht="17.100000000000001" customHeight="1" x14ac:dyDescent="0.25">
      <c r="A15" s="11"/>
      <c r="B15" s="11"/>
      <c r="C15" s="11"/>
      <c r="D15" s="11"/>
      <c r="E15" s="60"/>
      <c r="F15" s="60"/>
      <c r="G15" s="10"/>
      <c r="H15" s="60"/>
      <c r="I15" s="11"/>
      <c r="J15" s="60"/>
    </row>
    <row r="16" spans="1:12" ht="17.100000000000001" customHeight="1" x14ac:dyDescent="0.25">
      <c r="A16" s="12" t="s">
        <v>39</v>
      </c>
      <c r="B16" s="12" t="s">
        <v>40</v>
      </c>
      <c r="C16" s="12" t="s">
        <v>41</v>
      </c>
      <c r="D16" s="13" t="s">
        <v>42</v>
      </c>
      <c r="E16" s="61" t="s">
        <v>43</v>
      </c>
      <c r="F16" s="62" t="s">
        <v>44</v>
      </c>
      <c r="G16" s="10"/>
    </row>
    <row r="17" spans="1:12" s="6" customFormat="1" ht="157.5" x14ac:dyDescent="0.25">
      <c r="A17" s="18">
        <v>1</v>
      </c>
      <c r="B17" s="49" t="s">
        <v>102</v>
      </c>
      <c r="C17" s="18" t="s">
        <v>4</v>
      </c>
      <c r="D17" s="19">
        <v>1</v>
      </c>
      <c r="E17" s="63">
        <v>0</v>
      </c>
      <c r="F17" s="64">
        <f>+D17*E17</f>
        <v>0</v>
      </c>
      <c r="G17" s="53"/>
      <c r="H17" s="59"/>
      <c r="I17" s="115"/>
      <c r="J17" s="59"/>
    </row>
    <row r="18" spans="1:12" ht="78.75" x14ac:dyDescent="0.25">
      <c r="A18" s="50" t="s">
        <v>50</v>
      </c>
      <c r="B18" s="55" t="s">
        <v>124</v>
      </c>
      <c r="C18" s="50" t="s">
        <v>4</v>
      </c>
      <c r="D18" s="54">
        <v>1</v>
      </c>
      <c r="E18" s="65">
        <f>+J18</f>
        <v>11363559.515000001</v>
      </c>
      <c r="F18" s="66">
        <f>D18*E18</f>
        <v>11363559.515000001</v>
      </c>
      <c r="G18" s="10"/>
      <c r="H18" s="59">
        <f>8983051*1.1</f>
        <v>9881356.1000000015</v>
      </c>
      <c r="I18" s="123">
        <v>1.1499999999999999</v>
      </c>
      <c r="J18" s="59">
        <f>+H18*I18</f>
        <v>11363559.515000001</v>
      </c>
      <c r="L18" s="151">
        <v>10689900</v>
      </c>
    </row>
    <row r="19" spans="1:12" ht="17.100000000000001" customHeight="1" x14ac:dyDescent="0.25">
      <c r="A19" s="50" t="s">
        <v>5</v>
      </c>
      <c r="B19" s="56" t="s">
        <v>23</v>
      </c>
      <c r="C19" s="50" t="s">
        <v>4</v>
      </c>
      <c r="D19" s="54">
        <v>1</v>
      </c>
      <c r="E19" s="65">
        <f t="shared" ref="E19:E20" si="0">+J19</f>
        <v>1315273.2</v>
      </c>
      <c r="F19" s="66">
        <f t="shared" ref="F19:F20" si="1">D19*E19</f>
        <v>1315273.2</v>
      </c>
      <c r="G19" s="10"/>
      <c r="H19" s="59">
        <v>1096061</v>
      </c>
      <c r="I19" s="115">
        <v>1.2</v>
      </c>
      <c r="J19" s="59">
        <f t="shared" ref="J19:J44" si="2">+H19*I19</f>
        <v>1315273.2</v>
      </c>
    </row>
    <row r="20" spans="1:12" ht="17.100000000000001" customHeight="1" x14ac:dyDescent="0.25">
      <c r="A20" s="50" t="s">
        <v>6</v>
      </c>
      <c r="B20" s="56" t="s">
        <v>9</v>
      </c>
      <c r="C20" s="50" t="s">
        <v>10</v>
      </c>
      <c r="D20" s="54">
        <v>70</v>
      </c>
      <c r="E20" s="65">
        <f t="shared" si="0"/>
        <v>700</v>
      </c>
      <c r="F20" s="66">
        <f t="shared" si="1"/>
        <v>49000</v>
      </c>
      <c r="G20" s="10"/>
      <c r="H20" s="59">
        <v>700</v>
      </c>
      <c r="I20" s="115">
        <v>1</v>
      </c>
      <c r="J20" s="59">
        <f t="shared" si="2"/>
        <v>700</v>
      </c>
    </row>
    <row r="21" spans="1:12" ht="17.100000000000001" customHeight="1" x14ac:dyDescent="0.25">
      <c r="A21" s="50" t="s">
        <v>38</v>
      </c>
      <c r="B21" s="56" t="s">
        <v>29</v>
      </c>
      <c r="C21" s="50" t="s">
        <v>25</v>
      </c>
      <c r="D21" s="54">
        <v>1</v>
      </c>
      <c r="E21" s="65">
        <f t="shared" ref="E21:E39" si="3">+J21</f>
        <v>180000</v>
      </c>
      <c r="F21" s="66">
        <f t="shared" ref="F21:F26" si="4">D21*E21</f>
        <v>180000</v>
      </c>
      <c r="G21" s="10"/>
      <c r="H21" s="59">
        <v>150000</v>
      </c>
      <c r="I21" s="115">
        <v>1.2</v>
      </c>
      <c r="J21" s="59">
        <f t="shared" si="2"/>
        <v>180000</v>
      </c>
      <c r="L21" s="152">
        <f>L18-H18</f>
        <v>808543.89999999851</v>
      </c>
    </row>
    <row r="22" spans="1:12" s="6" customFormat="1" ht="17.100000000000001" customHeight="1" x14ac:dyDescent="0.25">
      <c r="A22" s="14">
        <v>2</v>
      </c>
      <c r="B22" s="51" t="s">
        <v>45</v>
      </c>
      <c r="C22" s="14" t="s">
        <v>4</v>
      </c>
      <c r="D22" s="14">
        <v>1</v>
      </c>
      <c r="E22" s="65">
        <f t="shared" si="3"/>
        <v>0</v>
      </c>
      <c r="F22" s="66">
        <f t="shared" si="4"/>
        <v>0</v>
      </c>
      <c r="G22" s="2"/>
      <c r="H22" s="59"/>
      <c r="I22" s="115">
        <v>1.2</v>
      </c>
      <c r="J22" s="59">
        <f t="shared" si="2"/>
        <v>0</v>
      </c>
    </row>
    <row r="23" spans="1:12" ht="17.100000000000001" customHeight="1" x14ac:dyDescent="0.25">
      <c r="A23" s="50" t="s">
        <v>7</v>
      </c>
      <c r="B23" s="56" t="s">
        <v>30</v>
      </c>
      <c r="C23" s="50" t="s">
        <v>3</v>
      </c>
      <c r="D23" s="54">
        <v>12</v>
      </c>
      <c r="E23" s="65">
        <f t="shared" si="3"/>
        <v>16483.2</v>
      </c>
      <c r="F23" s="66">
        <f t="shared" si="4"/>
        <v>197798.40000000002</v>
      </c>
      <c r="G23" s="10"/>
      <c r="H23" s="59">
        <v>13736</v>
      </c>
      <c r="I23" s="115">
        <v>1.2</v>
      </c>
      <c r="J23" s="59">
        <f t="shared" si="2"/>
        <v>16483.2</v>
      </c>
    </row>
    <row r="24" spans="1:12" ht="17.100000000000001" customHeight="1" x14ac:dyDescent="0.25">
      <c r="A24" s="50" t="s">
        <v>35</v>
      </c>
      <c r="B24" s="56" t="s">
        <v>33</v>
      </c>
      <c r="C24" s="50" t="s">
        <v>3</v>
      </c>
      <c r="D24" s="54">
        <v>15</v>
      </c>
      <c r="E24" s="65">
        <f t="shared" si="3"/>
        <v>4135.2</v>
      </c>
      <c r="F24" s="66">
        <f t="shared" si="4"/>
        <v>62028</v>
      </c>
      <c r="G24" s="10"/>
      <c r="H24" s="59">
        <v>3446</v>
      </c>
      <c r="I24" s="115">
        <v>1.2</v>
      </c>
      <c r="J24" s="59">
        <f t="shared" si="2"/>
        <v>4135.2</v>
      </c>
    </row>
    <row r="25" spans="1:12" ht="17.100000000000001" customHeight="1" x14ac:dyDescent="0.25">
      <c r="A25" s="50" t="s">
        <v>8</v>
      </c>
      <c r="B25" s="56" t="s">
        <v>31</v>
      </c>
      <c r="C25" s="50" t="s">
        <v>3</v>
      </c>
      <c r="D25" s="54">
        <v>12</v>
      </c>
      <c r="E25" s="65">
        <f t="shared" si="3"/>
        <v>2160</v>
      </c>
      <c r="F25" s="66">
        <f t="shared" si="4"/>
        <v>25920</v>
      </c>
      <c r="G25" s="10"/>
      <c r="H25" s="59">
        <v>1800</v>
      </c>
      <c r="I25" s="115">
        <v>1.2</v>
      </c>
      <c r="J25" s="59">
        <f t="shared" si="2"/>
        <v>2160</v>
      </c>
    </row>
    <row r="26" spans="1:12" ht="17.100000000000001" customHeight="1" x14ac:dyDescent="0.25">
      <c r="A26" s="50" t="s">
        <v>24</v>
      </c>
      <c r="B26" s="56" t="s">
        <v>32</v>
      </c>
      <c r="C26" s="50" t="s">
        <v>4</v>
      </c>
      <c r="D26" s="54">
        <v>2</v>
      </c>
      <c r="E26" s="65">
        <f t="shared" si="3"/>
        <v>1800</v>
      </c>
      <c r="F26" s="66">
        <f t="shared" si="4"/>
        <v>3600</v>
      </c>
      <c r="G26" s="10"/>
      <c r="H26" s="59">
        <v>1500</v>
      </c>
      <c r="I26" s="115">
        <v>1.2</v>
      </c>
      <c r="J26" s="59">
        <f t="shared" si="2"/>
        <v>1800</v>
      </c>
    </row>
    <row r="27" spans="1:12" s="6" customFormat="1" ht="17.100000000000001" customHeight="1" x14ac:dyDescent="0.25">
      <c r="A27" s="14">
        <v>3</v>
      </c>
      <c r="B27" s="51" t="s">
        <v>49</v>
      </c>
      <c r="C27" s="14"/>
      <c r="D27" s="14"/>
      <c r="E27" s="65">
        <f t="shared" si="3"/>
        <v>0</v>
      </c>
      <c r="F27" s="64"/>
      <c r="G27" s="2"/>
      <c r="H27" s="59"/>
      <c r="I27" s="115">
        <v>1.2</v>
      </c>
      <c r="J27" s="59">
        <f t="shared" si="2"/>
        <v>0</v>
      </c>
    </row>
    <row r="28" spans="1:12" ht="17.100000000000001" customHeight="1" x14ac:dyDescent="0.25">
      <c r="A28" s="50" t="s">
        <v>26</v>
      </c>
      <c r="B28" s="56" t="s">
        <v>27</v>
      </c>
      <c r="C28" s="50" t="s">
        <v>3</v>
      </c>
      <c r="D28" s="54">
        <v>15</v>
      </c>
      <c r="E28" s="65">
        <f t="shared" si="3"/>
        <v>3294</v>
      </c>
      <c r="F28" s="66">
        <f>D28*E28</f>
        <v>49410</v>
      </c>
      <c r="G28" s="10"/>
      <c r="H28" s="59">
        <v>2745</v>
      </c>
      <c r="I28" s="115">
        <v>1.2</v>
      </c>
      <c r="J28" s="59">
        <f t="shared" si="2"/>
        <v>3294</v>
      </c>
    </row>
    <row r="29" spans="1:12" ht="17.100000000000001" customHeight="1" x14ac:dyDescent="0.25">
      <c r="A29" s="50" t="s">
        <v>28</v>
      </c>
      <c r="B29" s="56" t="s">
        <v>34</v>
      </c>
      <c r="C29" s="50" t="s">
        <v>4</v>
      </c>
      <c r="D29" s="54">
        <v>1</v>
      </c>
      <c r="E29" s="65">
        <f t="shared" si="3"/>
        <v>8178</v>
      </c>
      <c r="F29" s="66">
        <f>D29*E29</f>
        <v>8178</v>
      </c>
      <c r="G29" s="10"/>
      <c r="H29" s="59">
        <v>6815</v>
      </c>
      <c r="I29" s="115">
        <v>1.2</v>
      </c>
      <c r="J29" s="59">
        <f t="shared" si="2"/>
        <v>8178</v>
      </c>
    </row>
    <row r="30" spans="1:12" ht="17.100000000000001" customHeight="1" x14ac:dyDescent="0.25">
      <c r="A30" s="50" t="s">
        <v>36</v>
      </c>
      <c r="B30" s="56" t="s">
        <v>46</v>
      </c>
      <c r="C30" s="50" t="s">
        <v>4</v>
      </c>
      <c r="D30" s="54">
        <v>20</v>
      </c>
      <c r="E30" s="65">
        <f t="shared" si="3"/>
        <v>120</v>
      </c>
      <c r="F30" s="66">
        <f>D30*E30</f>
        <v>2400</v>
      </c>
      <c r="G30" s="10"/>
      <c r="H30" s="59">
        <v>100</v>
      </c>
      <c r="I30" s="115">
        <v>1.2</v>
      </c>
      <c r="J30" s="59">
        <f t="shared" si="2"/>
        <v>120</v>
      </c>
    </row>
    <row r="31" spans="1:12" ht="17.100000000000001" customHeight="1" x14ac:dyDescent="0.25">
      <c r="A31" s="50" t="s">
        <v>37</v>
      </c>
      <c r="B31" s="56" t="s">
        <v>11</v>
      </c>
      <c r="C31" s="50" t="s">
        <v>25</v>
      </c>
      <c r="D31" s="54">
        <v>1</v>
      </c>
      <c r="E31" s="65">
        <f t="shared" si="3"/>
        <v>12000</v>
      </c>
      <c r="F31" s="66">
        <f t="shared" ref="F31" si="5">D31*E31</f>
        <v>12000</v>
      </c>
      <c r="G31" s="10"/>
      <c r="H31" s="59">
        <v>10000</v>
      </c>
      <c r="I31" s="115">
        <v>1.2</v>
      </c>
      <c r="J31" s="59">
        <f t="shared" si="2"/>
        <v>12000</v>
      </c>
    </row>
    <row r="32" spans="1:12" s="6" customFormat="1" ht="31.5" customHeight="1" x14ac:dyDescent="0.25">
      <c r="A32" s="14">
        <v>4</v>
      </c>
      <c r="B32" s="52" t="s">
        <v>47</v>
      </c>
      <c r="C32" s="14" t="s">
        <v>4</v>
      </c>
      <c r="D32" s="14">
        <v>4</v>
      </c>
      <c r="E32" s="65">
        <f t="shared" si="3"/>
        <v>0</v>
      </c>
      <c r="F32" s="64"/>
      <c r="G32" s="2"/>
      <c r="H32" s="59"/>
      <c r="I32" s="115">
        <v>1.2</v>
      </c>
      <c r="J32" s="59">
        <f t="shared" si="2"/>
        <v>0</v>
      </c>
    </row>
    <row r="33" spans="1:10" ht="31.5" customHeight="1" x14ac:dyDescent="0.25">
      <c r="A33" s="50"/>
      <c r="B33" s="57" t="s">
        <v>56</v>
      </c>
      <c r="C33" s="50" t="s">
        <v>25</v>
      </c>
      <c r="D33" s="54">
        <v>4</v>
      </c>
      <c r="E33" s="65">
        <v>80000</v>
      </c>
      <c r="F33" s="66">
        <f t="shared" ref="F33:F39" si="6">+E33*D33</f>
        <v>320000</v>
      </c>
      <c r="G33" s="10"/>
      <c r="I33" s="115">
        <v>1.2</v>
      </c>
      <c r="J33" s="59">
        <f t="shared" si="2"/>
        <v>0</v>
      </c>
    </row>
    <row r="34" spans="1:10" ht="33.75" customHeight="1" x14ac:dyDescent="0.25">
      <c r="A34" s="50"/>
      <c r="B34" s="57" t="s">
        <v>57</v>
      </c>
      <c r="C34" s="50" t="s">
        <v>25</v>
      </c>
      <c r="D34" s="54">
        <v>2</v>
      </c>
      <c r="E34" s="65">
        <v>50000</v>
      </c>
      <c r="F34" s="66">
        <f t="shared" si="6"/>
        <v>100000</v>
      </c>
      <c r="G34" s="10"/>
      <c r="I34" s="115">
        <v>1.2</v>
      </c>
      <c r="J34" s="59">
        <f t="shared" si="2"/>
        <v>0</v>
      </c>
    </row>
    <row r="35" spans="1:10" ht="17.100000000000001" customHeight="1" x14ac:dyDescent="0.25">
      <c r="A35" s="50"/>
      <c r="B35" s="57" t="s">
        <v>51</v>
      </c>
      <c r="C35" s="50" t="s">
        <v>4</v>
      </c>
      <c r="D35" s="54">
        <v>2</v>
      </c>
      <c r="E35" s="65">
        <f t="shared" si="3"/>
        <v>40560</v>
      </c>
      <c r="F35" s="66">
        <f t="shared" si="6"/>
        <v>81120</v>
      </c>
      <c r="G35" s="10"/>
      <c r="H35" s="59">
        <v>33800</v>
      </c>
      <c r="I35" s="115">
        <v>1.2</v>
      </c>
      <c r="J35" s="59">
        <f t="shared" si="2"/>
        <v>40560</v>
      </c>
    </row>
    <row r="36" spans="1:10" ht="17.100000000000001" customHeight="1" x14ac:dyDescent="0.25">
      <c r="A36" s="50"/>
      <c r="B36" s="57" t="s">
        <v>52</v>
      </c>
      <c r="C36" s="50" t="s">
        <v>4</v>
      </c>
      <c r="D36" s="54">
        <v>2</v>
      </c>
      <c r="E36" s="65">
        <f t="shared" si="3"/>
        <v>16224</v>
      </c>
      <c r="F36" s="66">
        <f t="shared" si="6"/>
        <v>32448</v>
      </c>
      <c r="G36" s="10"/>
      <c r="H36" s="59">
        <v>13520</v>
      </c>
      <c r="I36" s="115">
        <v>1.2</v>
      </c>
      <c r="J36" s="59">
        <f t="shared" si="2"/>
        <v>16224</v>
      </c>
    </row>
    <row r="37" spans="1:10" ht="17.100000000000001" customHeight="1" x14ac:dyDescent="0.25">
      <c r="A37" s="50"/>
      <c r="B37" s="57" t="s">
        <v>99</v>
      </c>
      <c r="C37" s="50" t="s">
        <v>4</v>
      </c>
      <c r="D37" s="54">
        <v>2</v>
      </c>
      <c r="E37" s="65">
        <f t="shared" si="3"/>
        <v>65860.800000000003</v>
      </c>
      <c r="F37" s="66">
        <f t="shared" si="6"/>
        <v>131721.60000000001</v>
      </c>
      <c r="G37" s="10"/>
      <c r="H37" s="59">
        <v>54884</v>
      </c>
      <c r="I37" s="115">
        <v>1.2</v>
      </c>
      <c r="J37" s="59">
        <f t="shared" si="2"/>
        <v>65860.800000000003</v>
      </c>
    </row>
    <row r="38" spans="1:10" ht="17.100000000000001" customHeight="1" x14ac:dyDescent="0.25">
      <c r="A38" s="50"/>
      <c r="B38" s="57" t="s">
        <v>53</v>
      </c>
      <c r="C38" s="50" t="s">
        <v>55</v>
      </c>
      <c r="D38" s="54">
        <f>16*2</f>
        <v>32</v>
      </c>
      <c r="E38" s="65">
        <f t="shared" si="3"/>
        <v>3180</v>
      </c>
      <c r="F38" s="66">
        <f t="shared" si="6"/>
        <v>101760</v>
      </c>
      <c r="G38" s="10"/>
      <c r="H38" s="59">
        <v>2650</v>
      </c>
      <c r="I38" s="115">
        <v>1.2</v>
      </c>
      <c r="J38" s="59">
        <f t="shared" si="2"/>
        <v>3180</v>
      </c>
    </row>
    <row r="39" spans="1:10" ht="17.100000000000001" customHeight="1" x14ac:dyDescent="0.25">
      <c r="A39" s="50"/>
      <c r="B39" s="57" t="s">
        <v>54</v>
      </c>
      <c r="C39" s="50" t="s">
        <v>55</v>
      </c>
      <c r="D39" s="54">
        <f>13*2</f>
        <v>26</v>
      </c>
      <c r="E39" s="65">
        <f t="shared" si="3"/>
        <v>3060</v>
      </c>
      <c r="F39" s="66">
        <f t="shared" si="6"/>
        <v>79560</v>
      </c>
      <c r="G39" s="10"/>
      <c r="H39" s="59">
        <v>2550</v>
      </c>
      <c r="I39" s="115">
        <v>1.2</v>
      </c>
      <c r="J39" s="59">
        <f t="shared" si="2"/>
        <v>3060</v>
      </c>
    </row>
    <row r="40" spans="1:10" ht="17.100000000000001" customHeight="1" x14ac:dyDescent="0.25">
      <c r="A40" s="50"/>
      <c r="B40" s="57"/>
      <c r="C40" s="50"/>
      <c r="D40" s="54"/>
      <c r="E40" s="65"/>
      <c r="F40" s="66"/>
      <c r="G40" s="10"/>
      <c r="I40" s="115">
        <v>1.2</v>
      </c>
      <c r="J40" s="59">
        <f t="shared" si="2"/>
        <v>0</v>
      </c>
    </row>
    <row r="41" spans="1:10" ht="17.100000000000001" customHeight="1" x14ac:dyDescent="0.25">
      <c r="A41" s="50"/>
      <c r="B41" s="57"/>
      <c r="C41" s="50"/>
      <c r="D41" s="54"/>
      <c r="E41" s="65"/>
      <c r="F41" s="66"/>
      <c r="G41" s="10"/>
      <c r="I41" s="115">
        <v>1.2</v>
      </c>
      <c r="J41" s="59">
        <f t="shared" si="2"/>
        <v>0</v>
      </c>
    </row>
    <row r="42" spans="1:10" ht="17.100000000000001" customHeight="1" x14ac:dyDescent="0.25">
      <c r="A42" s="117">
        <v>4</v>
      </c>
      <c r="B42" s="118" t="s">
        <v>12</v>
      </c>
      <c r="C42" s="14" t="s">
        <v>13</v>
      </c>
      <c r="D42" s="121">
        <v>1</v>
      </c>
      <c r="E42" s="67">
        <v>450000</v>
      </c>
      <c r="F42" s="70">
        <f t="shared" ref="F42" si="7">D42*E42</f>
        <v>450000</v>
      </c>
      <c r="G42" s="10"/>
      <c r="H42" s="58">
        <v>350700</v>
      </c>
      <c r="I42" s="115">
        <v>1.2</v>
      </c>
      <c r="J42" s="59">
        <f t="shared" si="2"/>
        <v>420840</v>
      </c>
    </row>
    <row r="43" spans="1:10" s="24" customFormat="1" ht="17.100000000000001" customHeight="1" x14ac:dyDescent="0.25">
      <c r="A43" s="20"/>
      <c r="B43" s="45" t="s">
        <v>17</v>
      </c>
      <c r="C43" s="21"/>
      <c r="D43" s="22"/>
      <c r="E43" s="68"/>
      <c r="F43" s="68"/>
      <c r="G43" s="23"/>
      <c r="H43" s="112"/>
      <c r="I43" s="115">
        <v>1.2</v>
      </c>
      <c r="J43" s="59">
        <f t="shared" si="2"/>
        <v>0</v>
      </c>
    </row>
    <row r="44" spans="1:10" s="24" customFormat="1" ht="17.100000000000001" customHeight="1" x14ac:dyDescent="0.25">
      <c r="A44" s="20"/>
      <c r="B44" s="45" t="s">
        <v>18</v>
      </c>
      <c r="C44" s="21"/>
      <c r="D44" s="22"/>
      <c r="E44" s="68"/>
      <c r="F44" s="68"/>
      <c r="G44" s="23"/>
      <c r="H44" s="112"/>
      <c r="I44" s="115">
        <v>1.2</v>
      </c>
      <c r="J44" s="59">
        <f t="shared" si="2"/>
        <v>0</v>
      </c>
    </row>
    <row r="45" spans="1:10" s="24" customFormat="1" ht="17.100000000000001" customHeight="1" x14ac:dyDescent="0.25">
      <c r="A45" s="20"/>
      <c r="B45" s="45" t="s">
        <v>19</v>
      </c>
      <c r="C45" s="21"/>
      <c r="D45" s="22"/>
      <c r="E45" s="68"/>
      <c r="F45" s="68"/>
      <c r="G45" s="23"/>
      <c r="H45" s="112"/>
      <c r="I45" s="115"/>
      <c r="J45" s="59"/>
    </row>
    <row r="46" spans="1:10" s="24" customFormat="1" ht="17.100000000000001" customHeight="1" x14ac:dyDescent="0.25">
      <c r="A46" s="20"/>
      <c r="B46" s="45" t="s">
        <v>21</v>
      </c>
      <c r="C46" s="21"/>
      <c r="D46" s="22"/>
      <c r="E46" s="68"/>
      <c r="F46" s="68"/>
      <c r="G46" s="23"/>
      <c r="H46" s="112"/>
      <c r="I46" s="115"/>
      <c r="J46" s="59"/>
    </row>
    <row r="47" spans="1:10" s="24" customFormat="1" ht="17.100000000000001" customHeight="1" x14ac:dyDescent="0.25">
      <c r="A47" s="20"/>
      <c r="B47" s="45" t="s">
        <v>20</v>
      </c>
      <c r="C47" s="21"/>
      <c r="D47" s="22"/>
      <c r="E47" s="68"/>
      <c r="F47" s="68"/>
      <c r="G47" s="23"/>
      <c r="H47" s="112"/>
      <c r="I47" s="115"/>
      <c r="J47" s="59"/>
    </row>
    <row r="48" spans="1:10" s="24" customFormat="1" ht="17.100000000000001" customHeight="1" x14ac:dyDescent="0.25">
      <c r="A48" s="20"/>
      <c r="B48" s="45"/>
      <c r="C48" s="21"/>
      <c r="D48" s="22"/>
      <c r="E48" s="68"/>
      <c r="F48" s="68"/>
      <c r="G48" s="23"/>
      <c r="H48" s="112"/>
      <c r="I48" s="115"/>
      <c r="J48" s="59"/>
    </row>
    <row r="49" spans="1:10" s="24" customFormat="1" ht="17.100000000000001" customHeight="1" x14ac:dyDescent="0.25">
      <c r="A49" s="20"/>
      <c r="B49" s="45"/>
      <c r="C49" s="21"/>
      <c r="D49" s="22"/>
      <c r="E49" s="68"/>
      <c r="F49" s="68"/>
      <c r="G49" s="23"/>
      <c r="H49" s="112"/>
      <c r="I49" s="115"/>
      <c r="J49" s="59"/>
    </row>
    <row r="50" spans="1:10" s="30" customFormat="1" ht="17.100000000000001" customHeight="1" x14ac:dyDescent="0.25">
      <c r="A50" s="25"/>
      <c r="B50" s="26" t="s">
        <v>14</v>
      </c>
      <c r="C50" s="27"/>
      <c r="D50" s="28"/>
      <c r="E50" s="69"/>
      <c r="F50" s="69"/>
      <c r="G50" s="29"/>
      <c r="H50" s="113"/>
      <c r="I50" s="115"/>
      <c r="J50" s="113"/>
    </row>
    <row r="51" spans="1:10" s="24" customFormat="1" ht="17.100000000000001" customHeight="1" x14ac:dyDescent="0.25">
      <c r="A51" s="20"/>
      <c r="B51" s="31" t="s">
        <v>15</v>
      </c>
      <c r="C51" s="21" t="s">
        <v>4</v>
      </c>
      <c r="D51" s="22">
        <v>3</v>
      </c>
      <c r="E51" s="68"/>
      <c r="F51" s="68"/>
      <c r="G51" s="23"/>
      <c r="H51" s="112"/>
      <c r="I51" s="115"/>
      <c r="J51" s="112"/>
    </row>
    <row r="52" spans="1:10" s="24" customFormat="1" ht="17.100000000000001" customHeight="1" x14ac:dyDescent="0.25">
      <c r="A52" s="20"/>
      <c r="B52" s="31"/>
      <c r="C52" s="21"/>
      <c r="D52" s="22"/>
      <c r="E52" s="68"/>
      <c r="F52" s="68"/>
      <c r="G52" s="23"/>
      <c r="H52" s="112"/>
      <c r="I52" s="115"/>
      <c r="J52" s="112"/>
    </row>
    <row r="53" spans="1:10" s="24" customFormat="1" ht="17.100000000000001" customHeight="1" x14ac:dyDescent="0.25">
      <c r="A53" s="20"/>
      <c r="B53" s="31"/>
      <c r="C53" s="21"/>
      <c r="D53" s="22"/>
      <c r="E53" s="68"/>
      <c r="F53" s="68"/>
      <c r="G53" s="23"/>
      <c r="H53" s="112"/>
      <c r="I53" s="115"/>
      <c r="J53" s="112"/>
    </row>
    <row r="54" spans="1:10" ht="17.100000000000001" customHeight="1" x14ac:dyDescent="0.25">
      <c r="A54" s="32"/>
      <c r="B54" s="26" t="s">
        <v>16</v>
      </c>
      <c r="C54" s="33"/>
      <c r="D54" s="34"/>
      <c r="E54" s="70"/>
      <c r="F54" s="70"/>
      <c r="G54" s="10"/>
    </row>
    <row r="55" spans="1:10" ht="17.100000000000001" customHeight="1" x14ac:dyDescent="0.25">
      <c r="A55" s="32"/>
      <c r="B55" s="119" t="s">
        <v>92</v>
      </c>
      <c r="C55" s="35"/>
      <c r="D55" s="36"/>
      <c r="E55" s="70"/>
      <c r="F55" s="70"/>
      <c r="G55" s="10"/>
    </row>
    <row r="56" spans="1:10" ht="17.100000000000001" customHeight="1" x14ac:dyDescent="0.25">
      <c r="A56" s="32"/>
      <c r="B56" s="119" t="s">
        <v>91</v>
      </c>
      <c r="C56" s="35"/>
      <c r="D56" s="36"/>
      <c r="E56" s="70"/>
      <c r="F56" s="70"/>
      <c r="G56" s="10"/>
    </row>
    <row r="57" spans="1:10" ht="17.100000000000001" customHeight="1" x14ac:dyDescent="0.25">
      <c r="A57" s="32"/>
      <c r="B57" s="119" t="s">
        <v>93</v>
      </c>
      <c r="C57" s="35"/>
      <c r="D57" s="36"/>
      <c r="E57" s="70"/>
      <c r="F57" s="70"/>
      <c r="G57" s="10"/>
    </row>
    <row r="58" spans="1:10" s="41" customFormat="1" ht="17.100000000000001" customHeight="1" x14ac:dyDescent="0.25">
      <c r="A58" s="37"/>
      <c r="B58" s="120" t="s">
        <v>94</v>
      </c>
      <c r="C58" s="38"/>
      <c r="D58" s="39"/>
      <c r="E58" s="71"/>
      <c r="F58" s="71"/>
      <c r="G58" s="40"/>
      <c r="H58" s="114"/>
      <c r="I58" s="116"/>
      <c r="J58" s="114"/>
    </row>
    <row r="59" spans="1:10" ht="17.100000000000001" customHeight="1" x14ac:dyDescent="0.25">
      <c r="A59" s="32"/>
      <c r="B59" s="42" t="s">
        <v>95</v>
      </c>
      <c r="C59" s="35"/>
      <c r="D59" s="36"/>
      <c r="E59" s="70"/>
      <c r="F59" s="70"/>
      <c r="G59" s="10"/>
    </row>
    <row r="60" spans="1:10" ht="17.100000000000001" customHeight="1" x14ac:dyDescent="0.25">
      <c r="A60" s="43"/>
      <c r="B60" s="44"/>
      <c r="C60" s="35"/>
      <c r="D60" s="45"/>
      <c r="E60" s="71"/>
      <c r="F60" s="70"/>
      <c r="G60" s="10"/>
    </row>
    <row r="61" spans="1:10" s="7" customFormat="1" ht="17.100000000000001" customHeight="1" x14ac:dyDescent="0.25">
      <c r="A61" s="156" t="s">
        <v>96</v>
      </c>
      <c r="B61" s="156"/>
      <c r="C61" s="156"/>
      <c r="D61" s="156"/>
      <c r="E61" s="156"/>
      <c r="F61" s="61">
        <f>SUM(F17:F51)</f>
        <v>14565776.715</v>
      </c>
      <c r="G61" s="10"/>
      <c r="H61" s="60">
        <f>+F61-'DQE LOBA'!F54</f>
        <v>3876163.7149999999</v>
      </c>
      <c r="I61" s="11"/>
      <c r="J61" s="60"/>
    </row>
    <row r="62" spans="1:10" s="7" customFormat="1" ht="17.100000000000001" customHeight="1" x14ac:dyDescent="0.25">
      <c r="A62" s="156" t="s">
        <v>48</v>
      </c>
      <c r="B62" s="156"/>
      <c r="C62" s="156"/>
      <c r="D62" s="156"/>
      <c r="E62" s="156"/>
      <c r="F62" s="61">
        <f>+F61*0.18</f>
        <v>2621839.8086999999</v>
      </c>
      <c r="G62" s="10"/>
      <c r="H62" s="60"/>
      <c r="I62" s="11"/>
      <c r="J62" s="60"/>
    </row>
    <row r="63" spans="1:10" s="7" customFormat="1" ht="17.100000000000001" customHeight="1" x14ac:dyDescent="0.25">
      <c r="A63" s="156" t="s">
        <v>97</v>
      </c>
      <c r="B63" s="156"/>
      <c r="C63" s="156"/>
      <c r="D63" s="156"/>
      <c r="E63" s="156"/>
      <c r="F63" s="61">
        <f>+F61</f>
        <v>14565776.715</v>
      </c>
      <c r="G63" s="10"/>
      <c r="H63" s="60"/>
      <c r="I63" s="11"/>
      <c r="J63" s="60"/>
    </row>
    <row r="64" spans="1:10" s="7" customFormat="1" ht="17.100000000000001" customHeight="1" x14ac:dyDescent="0.25">
      <c r="E64" s="72"/>
      <c r="F64" s="60"/>
      <c r="G64" s="10"/>
      <c r="H64" s="60"/>
      <c r="I64" s="11"/>
      <c r="J64" s="60"/>
    </row>
    <row r="65" spans="1:10" s="7" customFormat="1" ht="17.100000000000001" customHeight="1" x14ac:dyDescent="0.25">
      <c r="A65" s="15" t="s">
        <v>1</v>
      </c>
      <c r="E65" s="72"/>
      <c r="F65" s="60"/>
      <c r="G65" s="10"/>
      <c r="H65" s="60"/>
      <c r="I65" s="11"/>
      <c r="J65" s="60"/>
    </row>
    <row r="66" spans="1:10" s="7" customFormat="1" ht="17.100000000000001" customHeight="1" x14ac:dyDescent="0.25">
      <c r="A66" s="16"/>
      <c r="E66" s="72"/>
      <c r="F66" s="60"/>
      <c r="G66" s="10"/>
      <c r="H66" s="60"/>
      <c r="I66" s="11"/>
      <c r="J66" s="60"/>
    </row>
    <row r="67" spans="1:10" s="7" customFormat="1" ht="17.100000000000001" customHeight="1" x14ac:dyDescent="0.25">
      <c r="E67" s="72"/>
      <c r="F67" s="60"/>
      <c r="G67" s="10"/>
      <c r="H67" s="60"/>
      <c r="I67" s="11"/>
      <c r="J67" s="60"/>
    </row>
    <row r="68" spans="1:10" s="7" customFormat="1" ht="17.100000000000001" customHeight="1" x14ac:dyDescent="0.25">
      <c r="A68" s="17" t="s">
        <v>2</v>
      </c>
      <c r="E68" s="72"/>
      <c r="F68" s="60"/>
      <c r="G68" s="10"/>
      <c r="H68" s="60"/>
      <c r="I68" s="11"/>
      <c r="J68" s="60"/>
    </row>
    <row r="69" spans="1:10" s="7" customFormat="1" ht="17.100000000000001" customHeight="1" x14ac:dyDescent="0.25">
      <c r="E69" s="72"/>
      <c r="F69" s="60"/>
      <c r="G69" s="10"/>
      <c r="H69" s="60"/>
      <c r="I69" s="11"/>
      <c r="J69" s="60"/>
    </row>
    <row r="70" spans="1:10" s="7" customFormat="1" ht="17.100000000000001" customHeight="1" x14ac:dyDescent="0.25">
      <c r="E70" s="72"/>
      <c r="F70" s="60"/>
      <c r="G70" s="10"/>
      <c r="H70" s="60"/>
      <c r="I70" s="11"/>
      <c r="J70" s="60"/>
    </row>
  </sheetData>
  <mergeCells count="4">
    <mergeCell ref="E13:F13"/>
    <mergeCell ref="A61:E61"/>
    <mergeCell ref="A62:E62"/>
    <mergeCell ref="A63:E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53FF-A713-40B8-B3BD-61C65DACFCEA}">
  <dimension ref="A1:I36"/>
  <sheetViews>
    <sheetView tabSelected="1" zoomScaleNormal="100" workbookViewId="0">
      <selection activeCell="D37" sqref="D37"/>
    </sheetView>
  </sheetViews>
  <sheetFormatPr baseColWidth="10" defaultColWidth="9.140625" defaultRowHeight="17.100000000000001" customHeight="1" x14ac:dyDescent="0.25"/>
  <cols>
    <col min="1" max="1" width="4.85546875" style="6" customWidth="1"/>
    <col min="2" max="2" width="63.85546875" style="4" customWidth="1"/>
    <col min="3" max="3" width="10" style="3" customWidth="1"/>
    <col min="4" max="4" width="16.28515625" style="58" customWidth="1"/>
    <col min="5" max="5" width="16.42578125" style="59" customWidth="1"/>
    <col min="6" max="6" width="9.42578125" style="3" customWidth="1"/>
    <col min="7" max="7" width="16.5703125" style="59" customWidth="1"/>
    <col min="8" max="8" width="9.140625" style="115"/>
    <col min="9" max="9" width="16.42578125" style="59" customWidth="1"/>
    <col min="10" max="251" width="9.140625" style="4"/>
    <col min="252" max="252" width="8.42578125" style="4" customWidth="1"/>
    <col min="253" max="253" width="54.7109375" style="4" customWidth="1"/>
    <col min="254" max="254" width="7.85546875" style="4" customWidth="1"/>
    <col min="255" max="255" width="10" style="4" customWidth="1"/>
    <col min="256" max="256" width="20.5703125" style="4" customWidth="1"/>
    <col min="257" max="257" width="15.7109375" style="4" bestFit="1" customWidth="1"/>
    <col min="258" max="258" width="14.5703125" style="4" bestFit="1" customWidth="1"/>
    <col min="259" max="507" width="9.140625" style="4"/>
    <col min="508" max="508" width="8.42578125" style="4" customWidth="1"/>
    <col min="509" max="509" width="54.7109375" style="4" customWidth="1"/>
    <col min="510" max="510" width="7.85546875" style="4" customWidth="1"/>
    <col min="511" max="511" width="10" style="4" customWidth="1"/>
    <col min="512" max="512" width="20.5703125" style="4" customWidth="1"/>
    <col min="513" max="513" width="15.7109375" style="4" bestFit="1" customWidth="1"/>
    <col min="514" max="514" width="14.5703125" style="4" bestFit="1" customWidth="1"/>
    <col min="515" max="763" width="9.140625" style="4"/>
    <col min="764" max="764" width="8.42578125" style="4" customWidth="1"/>
    <col min="765" max="765" width="54.7109375" style="4" customWidth="1"/>
    <col min="766" max="766" width="7.85546875" style="4" customWidth="1"/>
    <col min="767" max="767" width="10" style="4" customWidth="1"/>
    <col min="768" max="768" width="20.5703125" style="4" customWidth="1"/>
    <col min="769" max="769" width="15.7109375" style="4" bestFit="1" customWidth="1"/>
    <col min="770" max="770" width="14.5703125" style="4" bestFit="1" customWidth="1"/>
    <col min="771" max="1019" width="9.140625" style="4"/>
    <col min="1020" max="1020" width="8.42578125" style="4" customWidth="1"/>
    <col min="1021" max="1021" width="54.7109375" style="4" customWidth="1"/>
    <col min="1022" max="1022" width="7.85546875" style="4" customWidth="1"/>
    <col min="1023" max="1023" width="10" style="4" customWidth="1"/>
    <col min="1024" max="1024" width="20.5703125" style="4" customWidth="1"/>
    <col min="1025" max="1025" width="15.7109375" style="4" bestFit="1" customWidth="1"/>
    <col min="1026" max="1026" width="14.5703125" style="4" bestFit="1" customWidth="1"/>
    <col min="1027" max="1275" width="9.140625" style="4"/>
    <col min="1276" max="1276" width="8.42578125" style="4" customWidth="1"/>
    <col min="1277" max="1277" width="54.7109375" style="4" customWidth="1"/>
    <col min="1278" max="1278" width="7.85546875" style="4" customWidth="1"/>
    <col min="1279" max="1279" width="10" style="4" customWidth="1"/>
    <col min="1280" max="1280" width="20.5703125" style="4" customWidth="1"/>
    <col min="1281" max="1281" width="15.7109375" style="4" bestFit="1" customWidth="1"/>
    <col min="1282" max="1282" width="14.5703125" style="4" bestFit="1" customWidth="1"/>
    <col min="1283" max="1531" width="9.140625" style="4"/>
    <col min="1532" max="1532" width="8.42578125" style="4" customWidth="1"/>
    <col min="1533" max="1533" width="54.7109375" style="4" customWidth="1"/>
    <col min="1534" max="1534" width="7.85546875" style="4" customWidth="1"/>
    <col min="1535" max="1535" width="10" style="4" customWidth="1"/>
    <col min="1536" max="1536" width="20.5703125" style="4" customWidth="1"/>
    <col min="1537" max="1537" width="15.7109375" style="4" bestFit="1" customWidth="1"/>
    <col min="1538" max="1538" width="14.5703125" style="4" bestFit="1" customWidth="1"/>
    <col min="1539" max="1787" width="9.140625" style="4"/>
    <col min="1788" max="1788" width="8.42578125" style="4" customWidth="1"/>
    <col min="1789" max="1789" width="54.7109375" style="4" customWidth="1"/>
    <col min="1790" max="1790" width="7.85546875" style="4" customWidth="1"/>
    <col min="1791" max="1791" width="10" style="4" customWidth="1"/>
    <col min="1792" max="1792" width="20.5703125" style="4" customWidth="1"/>
    <col min="1793" max="1793" width="15.7109375" style="4" bestFit="1" customWidth="1"/>
    <col min="1794" max="1794" width="14.5703125" style="4" bestFit="1" customWidth="1"/>
    <col min="1795" max="2043" width="9.140625" style="4"/>
    <col min="2044" max="2044" width="8.42578125" style="4" customWidth="1"/>
    <col min="2045" max="2045" width="54.7109375" style="4" customWidth="1"/>
    <col min="2046" max="2046" width="7.85546875" style="4" customWidth="1"/>
    <col min="2047" max="2047" width="10" style="4" customWidth="1"/>
    <col min="2048" max="2048" width="20.5703125" style="4" customWidth="1"/>
    <col min="2049" max="2049" width="15.7109375" style="4" bestFit="1" customWidth="1"/>
    <col min="2050" max="2050" width="14.5703125" style="4" bestFit="1" customWidth="1"/>
    <col min="2051" max="2299" width="9.140625" style="4"/>
    <col min="2300" max="2300" width="8.42578125" style="4" customWidth="1"/>
    <col min="2301" max="2301" width="54.7109375" style="4" customWidth="1"/>
    <col min="2302" max="2302" width="7.85546875" style="4" customWidth="1"/>
    <col min="2303" max="2303" width="10" style="4" customWidth="1"/>
    <col min="2304" max="2304" width="20.5703125" style="4" customWidth="1"/>
    <col min="2305" max="2305" width="15.7109375" style="4" bestFit="1" customWidth="1"/>
    <col min="2306" max="2306" width="14.5703125" style="4" bestFit="1" customWidth="1"/>
    <col min="2307" max="2555" width="9.140625" style="4"/>
    <col min="2556" max="2556" width="8.42578125" style="4" customWidth="1"/>
    <col min="2557" max="2557" width="54.7109375" style="4" customWidth="1"/>
    <col min="2558" max="2558" width="7.85546875" style="4" customWidth="1"/>
    <col min="2559" max="2559" width="10" style="4" customWidth="1"/>
    <col min="2560" max="2560" width="20.5703125" style="4" customWidth="1"/>
    <col min="2561" max="2561" width="15.7109375" style="4" bestFit="1" customWidth="1"/>
    <col min="2562" max="2562" width="14.5703125" style="4" bestFit="1" customWidth="1"/>
    <col min="2563" max="2811" width="9.140625" style="4"/>
    <col min="2812" max="2812" width="8.42578125" style="4" customWidth="1"/>
    <col min="2813" max="2813" width="54.7109375" style="4" customWidth="1"/>
    <col min="2814" max="2814" width="7.85546875" style="4" customWidth="1"/>
    <col min="2815" max="2815" width="10" style="4" customWidth="1"/>
    <col min="2816" max="2816" width="20.5703125" style="4" customWidth="1"/>
    <col min="2817" max="2817" width="15.7109375" style="4" bestFit="1" customWidth="1"/>
    <col min="2818" max="2818" width="14.5703125" style="4" bestFit="1" customWidth="1"/>
    <col min="2819" max="3067" width="9.140625" style="4"/>
    <col min="3068" max="3068" width="8.42578125" style="4" customWidth="1"/>
    <col min="3069" max="3069" width="54.7109375" style="4" customWidth="1"/>
    <col min="3070" max="3070" width="7.85546875" style="4" customWidth="1"/>
    <col min="3071" max="3071" width="10" style="4" customWidth="1"/>
    <col min="3072" max="3072" width="20.5703125" style="4" customWidth="1"/>
    <col min="3073" max="3073" width="15.7109375" style="4" bestFit="1" customWidth="1"/>
    <col min="3074" max="3074" width="14.5703125" style="4" bestFit="1" customWidth="1"/>
    <col min="3075" max="3323" width="9.140625" style="4"/>
    <col min="3324" max="3324" width="8.42578125" style="4" customWidth="1"/>
    <col min="3325" max="3325" width="54.7109375" style="4" customWidth="1"/>
    <col min="3326" max="3326" width="7.85546875" style="4" customWidth="1"/>
    <col min="3327" max="3327" width="10" style="4" customWidth="1"/>
    <col min="3328" max="3328" width="20.5703125" style="4" customWidth="1"/>
    <col min="3329" max="3329" width="15.7109375" style="4" bestFit="1" customWidth="1"/>
    <col min="3330" max="3330" width="14.5703125" style="4" bestFit="1" customWidth="1"/>
    <col min="3331" max="3579" width="9.140625" style="4"/>
    <col min="3580" max="3580" width="8.42578125" style="4" customWidth="1"/>
    <col min="3581" max="3581" width="54.7109375" style="4" customWidth="1"/>
    <col min="3582" max="3582" width="7.85546875" style="4" customWidth="1"/>
    <col min="3583" max="3583" width="10" style="4" customWidth="1"/>
    <col min="3584" max="3584" width="20.5703125" style="4" customWidth="1"/>
    <col min="3585" max="3585" width="15.7109375" style="4" bestFit="1" customWidth="1"/>
    <col min="3586" max="3586" width="14.5703125" style="4" bestFit="1" customWidth="1"/>
    <col min="3587" max="3835" width="9.140625" style="4"/>
    <col min="3836" max="3836" width="8.42578125" style="4" customWidth="1"/>
    <col min="3837" max="3837" width="54.7109375" style="4" customWidth="1"/>
    <col min="3838" max="3838" width="7.85546875" style="4" customWidth="1"/>
    <col min="3839" max="3839" width="10" style="4" customWidth="1"/>
    <col min="3840" max="3840" width="20.5703125" style="4" customWidth="1"/>
    <col min="3841" max="3841" width="15.7109375" style="4" bestFit="1" customWidth="1"/>
    <col min="3842" max="3842" width="14.5703125" style="4" bestFit="1" customWidth="1"/>
    <col min="3843" max="4091" width="9.140625" style="4"/>
    <col min="4092" max="4092" width="8.42578125" style="4" customWidth="1"/>
    <col min="4093" max="4093" width="54.7109375" style="4" customWidth="1"/>
    <col min="4094" max="4094" width="7.85546875" style="4" customWidth="1"/>
    <col min="4095" max="4095" width="10" style="4" customWidth="1"/>
    <col min="4096" max="4096" width="20.5703125" style="4" customWidth="1"/>
    <col min="4097" max="4097" width="15.7109375" style="4" bestFit="1" customWidth="1"/>
    <col min="4098" max="4098" width="14.5703125" style="4" bestFit="1" customWidth="1"/>
    <col min="4099" max="4347" width="9.140625" style="4"/>
    <col min="4348" max="4348" width="8.42578125" style="4" customWidth="1"/>
    <col min="4349" max="4349" width="54.7109375" style="4" customWidth="1"/>
    <col min="4350" max="4350" width="7.85546875" style="4" customWidth="1"/>
    <col min="4351" max="4351" width="10" style="4" customWidth="1"/>
    <col min="4352" max="4352" width="20.5703125" style="4" customWidth="1"/>
    <col min="4353" max="4353" width="15.7109375" style="4" bestFit="1" customWidth="1"/>
    <col min="4354" max="4354" width="14.5703125" style="4" bestFit="1" customWidth="1"/>
    <col min="4355" max="4603" width="9.140625" style="4"/>
    <col min="4604" max="4604" width="8.42578125" style="4" customWidth="1"/>
    <col min="4605" max="4605" width="54.7109375" style="4" customWidth="1"/>
    <col min="4606" max="4606" width="7.85546875" style="4" customWidth="1"/>
    <col min="4607" max="4607" width="10" style="4" customWidth="1"/>
    <col min="4608" max="4608" width="20.5703125" style="4" customWidth="1"/>
    <col min="4609" max="4609" width="15.7109375" style="4" bestFit="1" customWidth="1"/>
    <col min="4610" max="4610" width="14.5703125" style="4" bestFit="1" customWidth="1"/>
    <col min="4611" max="4859" width="9.140625" style="4"/>
    <col min="4860" max="4860" width="8.42578125" style="4" customWidth="1"/>
    <col min="4861" max="4861" width="54.7109375" style="4" customWidth="1"/>
    <col min="4862" max="4862" width="7.85546875" style="4" customWidth="1"/>
    <col min="4863" max="4863" width="10" style="4" customWidth="1"/>
    <col min="4864" max="4864" width="20.5703125" style="4" customWidth="1"/>
    <col min="4865" max="4865" width="15.7109375" style="4" bestFit="1" customWidth="1"/>
    <col min="4866" max="4866" width="14.5703125" style="4" bestFit="1" customWidth="1"/>
    <col min="4867" max="5115" width="9.140625" style="4"/>
    <col min="5116" max="5116" width="8.42578125" style="4" customWidth="1"/>
    <col min="5117" max="5117" width="54.7109375" style="4" customWidth="1"/>
    <col min="5118" max="5118" width="7.85546875" style="4" customWidth="1"/>
    <col min="5119" max="5119" width="10" style="4" customWidth="1"/>
    <col min="5120" max="5120" width="20.5703125" style="4" customWidth="1"/>
    <col min="5121" max="5121" width="15.7109375" style="4" bestFit="1" customWidth="1"/>
    <col min="5122" max="5122" width="14.5703125" style="4" bestFit="1" customWidth="1"/>
    <col min="5123" max="5371" width="9.140625" style="4"/>
    <col min="5372" max="5372" width="8.42578125" style="4" customWidth="1"/>
    <col min="5373" max="5373" width="54.7109375" style="4" customWidth="1"/>
    <col min="5374" max="5374" width="7.85546875" style="4" customWidth="1"/>
    <col min="5375" max="5375" width="10" style="4" customWidth="1"/>
    <col min="5376" max="5376" width="20.5703125" style="4" customWidth="1"/>
    <col min="5377" max="5377" width="15.7109375" style="4" bestFit="1" customWidth="1"/>
    <col min="5378" max="5378" width="14.5703125" style="4" bestFit="1" customWidth="1"/>
    <col min="5379" max="5627" width="9.140625" style="4"/>
    <col min="5628" max="5628" width="8.42578125" style="4" customWidth="1"/>
    <col min="5629" max="5629" width="54.7109375" style="4" customWidth="1"/>
    <col min="5630" max="5630" width="7.85546875" style="4" customWidth="1"/>
    <col min="5631" max="5631" width="10" style="4" customWidth="1"/>
    <col min="5632" max="5632" width="20.5703125" style="4" customWidth="1"/>
    <col min="5633" max="5633" width="15.7109375" style="4" bestFit="1" customWidth="1"/>
    <col min="5634" max="5634" width="14.5703125" style="4" bestFit="1" customWidth="1"/>
    <col min="5635" max="5883" width="9.140625" style="4"/>
    <col min="5884" max="5884" width="8.42578125" style="4" customWidth="1"/>
    <col min="5885" max="5885" width="54.7109375" style="4" customWidth="1"/>
    <col min="5886" max="5886" width="7.85546875" style="4" customWidth="1"/>
    <col min="5887" max="5887" width="10" style="4" customWidth="1"/>
    <col min="5888" max="5888" width="20.5703125" style="4" customWidth="1"/>
    <col min="5889" max="5889" width="15.7109375" style="4" bestFit="1" customWidth="1"/>
    <col min="5890" max="5890" width="14.5703125" style="4" bestFit="1" customWidth="1"/>
    <col min="5891" max="6139" width="9.140625" style="4"/>
    <col min="6140" max="6140" width="8.42578125" style="4" customWidth="1"/>
    <col min="6141" max="6141" width="54.7109375" style="4" customWidth="1"/>
    <col min="6142" max="6142" width="7.85546875" style="4" customWidth="1"/>
    <col min="6143" max="6143" width="10" style="4" customWidth="1"/>
    <col min="6144" max="6144" width="20.5703125" style="4" customWidth="1"/>
    <col min="6145" max="6145" width="15.7109375" style="4" bestFit="1" customWidth="1"/>
    <col min="6146" max="6146" width="14.5703125" style="4" bestFit="1" customWidth="1"/>
    <col min="6147" max="6395" width="9.140625" style="4"/>
    <col min="6396" max="6396" width="8.42578125" style="4" customWidth="1"/>
    <col min="6397" max="6397" width="54.7109375" style="4" customWidth="1"/>
    <col min="6398" max="6398" width="7.85546875" style="4" customWidth="1"/>
    <col min="6399" max="6399" width="10" style="4" customWidth="1"/>
    <col min="6400" max="6400" width="20.5703125" style="4" customWidth="1"/>
    <col min="6401" max="6401" width="15.7109375" style="4" bestFit="1" customWidth="1"/>
    <col min="6402" max="6402" width="14.5703125" style="4" bestFit="1" customWidth="1"/>
    <col min="6403" max="6651" width="9.140625" style="4"/>
    <col min="6652" max="6652" width="8.42578125" style="4" customWidth="1"/>
    <col min="6653" max="6653" width="54.7109375" style="4" customWidth="1"/>
    <col min="6654" max="6654" width="7.85546875" style="4" customWidth="1"/>
    <col min="6655" max="6655" width="10" style="4" customWidth="1"/>
    <col min="6656" max="6656" width="20.5703125" style="4" customWidth="1"/>
    <col min="6657" max="6657" width="15.7109375" style="4" bestFit="1" customWidth="1"/>
    <col min="6658" max="6658" width="14.5703125" style="4" bestFit="1" customWidth="1"/>
    <col min="6659" max="6907" width="9.140625" style="4"/>
    <col min="6908" max="6908" width="8.42578125" style="4" customWidth="1"/>
    <col min="6909" max="6909" width="54.7109375" style="4" customWidth="1"/>
    <col min="6910" max="6910" width="7.85546875" style="4" customWidth="1"/>
    <col min="6911" max="6911" width="10" style="4" customWidth="1"/>
    <col min="6912" max="6912" width="20.5703125" style="4" customWidth="1"/>
    <col min="6913" max="6913" width="15.7109375" style="4" bestFit="1" customWidth="1"/>
    <col min="6914" max="6914" width="14.5703125" style="4" bestFit="1" customWidth="1"/>
    <col min="6915" max="7163" width="9.140625" style="4"/>
    <col min="7164" max="7164" width="8.42578125" style="4" customWidth="1"/>
    <col min="7165" max="7165" width="54.7109375" style="4" customWidth="1"/>
    <col min="7166" max="7166" width="7.85546875" style="4" customWidth="1"/>
    <col min="7167" max="7167" width="10" style="4" customWidth="1"/>
    <col min="7168" max="7168" width="20.5703125" style="4" customWidth="1"/>
    <col min="7169" max="7169" width="15.7109375" style="4" bestFit="1" customWidth="1"/>
    <col min="7170" max="7170" width="14.5703125" style="4" bestFit="1" customWidth="1"/>
    <col min="7171" max="7419" width="9.140625" style="4"/>
    <col min="7420" max="7420" width="8.42578125" style="4" customWidth="1"/>
    <col min="7421" max="7421" width="54.7109375" style="4" customWidth="1"/>
    <col min="7422" max="7422" width="7.85546875" style="4" customWidth="1"/>
    <col min="7423" max="7423" width="10" style="4" customWidth="1"/>
    <col min="7424" max="7424" width="20.5703125" style="4" customWidth="1"/>
    <col min="7425" max="7425" width="15.7109375" style="4" bestFit="1" customWidth="1"/>
    <col min="7426" max="7426" width="14.5703125" style="4" bestFit="1" customWidth="1"/>
    <col min="7427" max="7675" width="9.140625" style="4"/>
    <col min="7676" max="7676" width="8.42578125" style="4" customWidth="1"/>
    <col min="7677" max="7677" width="54.7109375" style="4" customWidth="1"/>
    <col min="7678" max="7678" width="7.85546875" style="4" customWidth="1"/>
    <col min="7679" max="7679" width="10" style="4" customWidth="1"/>
    <col min="7680" max="7680" width="20.5703125" style="4" customWidth="1"/>
    <col min="7681" max="7681" width="15.7109375" style="4" bestFit="1" customWidth="1"/>
    <col min="7682" max="7682" width="14.5703125" style="4" bestFit="1" customWidth="1"/>
    <col min="7683" max="7931" width="9.140625" style="4"/>
    <col min="7932" max="7932" width="8.42578125" style="4" customWidth="1"/>
    <col min="7933" max="7933" width="54.7109375" style="4" customWidth="1"/>
    <col min="7934" max="7934" width="7.85546875" style="4" customWidth="1"/>
    <col min="7935" max="7935" width="10" style="4" customWidth="1"/>
    <col min="7936" max="7936" width="20.5703125" style="4" customWidth="1"/>
    <col min="7937" max="7937" width="15.7109375" style="4" bestFit="1" customWidth="1"/>
    <col min="7938" max="7938" width="14.5703125" style="4" bestFit="1" customWidth="1"/>
    <col min="7939" max="8187" width="9.140625" style="4"/>
    <col min="8188" max="8188" width="8.42578125" style="4" customWidth="1"/>
    <col min="8189" max="8189" width="54.7109375" style="4" customWidth="1"/>
    <col min="8190" max="8190" width="7.85546875" style="4" customWidth="1"/>
    <col min="8191" max="8191" width="10" style="4" customWidth="1"/>
    <col min="8192" max="8192" width="20.5703125" style="4" customWidth="1"/>
    <col min="8193" max="8193" width="15.7109375" style="4" bestFit="1" customWidth="1"/>
    <col min="8194" max="8194" width="14.5703125" style="4" bestFit="1" customWidth="1"/>
    <col min="8195" max="8443" width="9.140625" style="4"/>
    <col min="8444" max="8444" width="8.42578125" style="4" customWidth="1"/>
    <col min="8445" max="8445" width="54.7109375" style="4" customWidth="1"/>
    <col min="8446" max="8446" width="7.85546875" style="4" customWidth="1"/>
    <col min="8447" max="8447" width="10" style="4" customWidth="1"/>
    <col min="8448" max="8448" width="20.5703125" style="4" customWidth="1"/>
    <col min="8449" max="8449" width="15.7109375" style="4" bestFit="1" customWidth="1"/>
    <col min="8450" max="8450" width="14.5703125" style="4" bestFit="1" customWidth="1"/>
    <col min="8451" max="8699" width="9.140625" style="4"/>
    <col min="8700" max="8700" width="8.42578125" style="4" customWidth="1"/>
    <col min="8701" max="8701" width="54.7109375" style="4" customWidth="1"/>
    <col min="8702" max="8702" width="7.85546875" style="4" customWidth="1"/>
    <col min="8703" max="8703" width="10" style="4" customWidth="1"/>
    <col min="8704" max="8704" width="20.5703125" style="4" customWidth="1"/>
    <col min="8705" max="8705" width="15.7109375" style="4" bestFit="1" customWidth="1"/>
    <col min="8706" max="8706" width="14.5703125" style="4" bestFit="1" customWidth="1"/>
    <col min="8707" max="8955" width="9.140625" style="4"/>
    <col min="8956" max="8956" width="8.42578125" style="4" customWidth="1"/>
    <col min="8957" max="8957" width="54.7109375" style="4" customWidth="1"/>
    <col min="8958" max="8958" width="7.85546875" style="4" customWidth="1"/>
    <col min="8959" max="8959" width="10" style="4" customWidth="1"/>
    <col min="8960" max="8960" width="20.5703125" style="4" customWidth="1"/>
    <col min="8961" max="8961" width="15.7109375" style="4" bestFit="1" customWidth="1"/>
    <col min="8962" max="8962" width="14.5703125" style="4" bestFit="1" customWidth="1"/>
    <col min="8963" max="9211" width="9.140625" style="4"/>
    <col min="9212" max="9212" width="8.42578125" style="4" customWidth="1"/>
    <col min="9213" max="9213" width="54.7109375" style="4" customWidth="1"/>
    <col min="9214" max="9214" width="7.85546875" style="4" customWidth="1"/>
    <col min="9215" max="9215" width="10" style="4" customWidth="1"/>
    <col min="9216" max="9216" width="20.5703125" style="4" customWidth="1"/>
    <col min="9217" max="9217" width="15.7109375" style="4" bestFit="1" customWidth="1"/>
    <col min="9218" max="9218" width="14.5703125" style="4" bestFit="1" customWidth="1"/>
    <col min="9219" max="9467" width="9.140625" style="4"/>
    <col min="9468" max="9468" width="8.42578125" style="4" customWidth="1"/>
    <col min="9469" max="9469" width="54.7109375" style="4" customWidth="1"/>
    <col min="9470" max="9470" width="7.85546875" style="4" customWidth="1"/>
    <col min="9471" max="9471" width="10" style="4" customWidth="1"/>
    <col min="9472" max="9472" width="20.5703125" style="4" customWidth="1"/>
    <col min="9473" max="9473" width="15.7109375" style="4" bestFit="1" customWidth="1"/>
    <col min="9474" max="9474" width="14.5703125" style="4" bestFit="1" customWidth="1"/>
    <col min="9475" max="9723" width="9.140625" style="4"/>
    <col min="9724" max="9724" width="8.42578125" style="4" customWidth="1"/>
    <col min="9725" max="9725" width="54.7109375" style="4" customWidth="1"/>
    <col min="9726" max="9726" width="7.85546875" style="4" customWidth="1"/>
    <col min="9727" max="9727" width="10" style="4" customWidth="1"/>
    <col min="9728" max="9728" width="20.5703125" style="4" customWidth="1"/>
    <col min="9729" max="9729" width="15.7109375" style="4" bestFit="1" customWidth="1"/>
    <col min="9730" max="9730" width="14.5703125" style="4" bestFit="1" customWidth="1"/>
    <col min="9731" max="9979" width="9.140625" style="4"/>
    <col min="9980" max="9980" width="8.42578125" style="4" customWidth="1"/>
    <col min="9981" max="9981" width="54.7109375" style="4" customWidth="1"/>
    <col min="9982" max="9982" width="7.85546875" style="4" customWidth="1"/>
    <col min="9983" max="9983" width="10" style="4" customWidth="1"/>
    <col min="9984" max="9984" width="20.5703125" style="4" customWidth="1"/>
    <col min="9985" max="9985" width="15.7109375" style="4" bestFit="1" customWidth="1"/>
    <col min="9986" max="9986" width="14.5703125" style="4" bestFit="1" customWidth="1"/>
    <col min="9987" max="10235" width="9.140625" style="4"/>
    <col min="10236" max="10236" width="8.42578125" style="4" customWidth="1"/>
    <col min="10237" max="10237" width="54.7109375" style="4" customWidth="1"/>
    <col min="10238" max="10238" width="7.85546875" style="4" customWidth="1"/>
    <col min="10239" max="10239" width="10" style="4" customWidth="1"/>
    <col min="10240" max="10240" width="20.5703125" style="4" customWidth="1"/>
    <col min="10241" max="10241" width="15.7109375" style="4" bestFit="1" customWidth="1"/>
    <col min="10242" max="10242" width="14.5703125" style="4" bestFit="1" customWidth="1"/>
    <col min="10243" max="10491" width="9.140625" style="4"/>
    <col min="10492" max="10492" width="8.42578125" style="4" customWidth="1"/>
    <col min="10493" max="10493" width="54.7109375" style="4" customWidth="1"/>
    <col min="10494" max="10494" width="7.85546875" style="4" customWidth="1"/>
    <col min="10495" max="10495" width="10" style="4" customWidth="1"/>
    <col min="10496" max="10496" width="20.5703125" style="4" customWidth="1"/>
    <col min="10497" max="10497" width="15.7109375" style="4" bestFit="1" customWidth="1"/>
    <col min="10498" max="10498" width="14.5703125" style="4" bestFit="1" customWidth="1"/>
    <col min="10499" max="10747" width="9.140625" style="4"/>
    <col min="10748" max="10748" width="8.42578125" style="4" customWidth="1"/>
    <col min="10749" max="10749" width="54.7109375" style="4" customWidth="1"/>
    <col min="10750" max="10750" width="7.85546875" style="4" customWidth="1"/>
    <col min="10751" max="10751" width="10" style="4" customWidth="1"/>
    <col min="10752" max="10752" width="20.5703125" style="4" customWidth="1"/>
    <col min="10753" max="10753" width="15.7109375" style="4" bestFit="1" customWidth="1"/>
    <col min="10754" max="10754" width="14.5703125" style="4" bestFit="1" customWidth="1"/>
    <col min="10755" max="11003" width="9.140625" style="4"/>
    <col min="11004" max="11004" width="8.42578125" style="4" customWidth="1"/>
    <col min="11005" max="11005" width="54.7109375" style="4" customWidth="1"/>
    <col min="11006" max="11006" width="7.85546875" style="4" customWidth="1"/>
    <col min="11007" max="11007" width="10" style="4" customWidth="1"/>
    <col min="11008" max="11008" width="20.5703125" style="4" customWidth="1"/>
    <col min="11009" max="11009" width="15.7109375" style="4" bestFit="1" customWidth="1"/>
    <col min="11010" max="11010" width="14.5703125" style="4" bestFit="1" customWidth="1"/>
    <col min="11011" max="11259" width="9.140625" style="4"/>
    <col min="11260" max="11260" width="8.42578125" style="4" customWidth="1"/>
    <col min="11261" max="11261" width="54.7109375" style="4" customWidth="1"/>
    <col min="11262" max="11262" width="7.85546875" style="4" customWidth="1"/>
    <col min="11263" max="11263" width="10" style="4" customWidth="1"/>
    <col min="11264" max="11264" width="20.5703125" style="4" customWidth="1"/>
    <col min="11265" max="11265" width="15.7109375" style="4" bestFit="1" customWidth="1"/>
    <col min="11266" max="11266" width="14.5703125" style="4" bestFit="1" customWidth="1"/>
    <col min="11267" max="11515" width="9.140625" style="4"/>
    <col min="11516" max="11516" width="8.42578125" style="4" customWidth="1"/>
    <col min="11517" max="11517" width="54.7109375" style="4" customWidth="1"/>
    <col min="11518" max="11518" width="7.85546875" style="4" customWidth="1"/>
    <col min="11519" max="11519" width="10" style="4" customWidth="1"/>
    <col min="11520" max="11520" width="20.5703125" style="4" customWidth="1"/>
    <col min="11521" max="11521" width="15.7109375" style="4" bestFit="1" customWidth="1"/>
    <col min="11522" max="11522" width="14.5703125" style="4" bestFit="1" customWidth="1"/>
    <col min="11523" max="11771" width="9.140625" style="4"/>
    <col min="11772" max="11772" width="8.42578125" style="4" customWidth="1"/>
    <col min="11773" max="11773" width="54.7109375" style="4" customWidth="1"/>
    <col min="11774" max="11774" width="7.85546875" style="4" customWidth="1"/>
    <col min="11775" max="11775" width="10" style="4" customWidth="1"/>
    <col min="11776" max="11776" width="20.5703125" style="4" customWidth="1"/>
    <col min="11777" max="11777" width="15.7109375" style="4" bestFit="1" customWidth="1"/>
    <col min="11778" max="11778" width="14.5703125" style="4" bestFit="1" customWidth="1"/>
    <col min="11779" max="12027" width="9.140625" style="4"/>
    <col min="12028" max="12028" width="8.42578125" style="4" customWidth="1"/>
    <col min="12029" max="12029" width="54.7109375" style="4" customWidth="1"/>
    <col min="12030" max="12030" width="7.85546875" style="4" customWidth="1"/>
    <col min="12031" max="12031" width="10" style="4" customWidth="1"/>
    <col min="12032" max="12032" width="20.5703125" style="4" customWidth="1"/>
    <col min="12033" max="12033" width="15.7109375" style="4" bestFit="1" customWidth="1"/>
    <col min="12034" max="12034" width="14.5703125" style="4" bestFit="1" customWidth="1"/>
    <col min="12035" max="12283" width="9.140625" style="4"/>
    <col min="12284" max="12284" width="8.42578125" style="4" customWidth="1"/>
    <col min="12285" max="12285" width="54.7109375" style="4" customWidth="1"/>
    <col min="12286" max="12286" width="7.85546875" style="4" customWidth="1"/>
    <col min="12287" max="12287" width="10" style="4" customWidth="1"/>
    <col min="12288" max="12288" width="20.5703125" style="4" customWidth="1"/>
    <col min="12289" max="12289" width="15.7109375" style="4" bestFit="1" customWidth="1"/>
    <col min="12290" max="12290" width="14.5703125" style="4" bestFit="1" customWidth="1"/>
    <col min="12291" max="12539" width="9.140625" style="4"/>
    <col min="12540" max="12540" width="8.42578125" style="4" customWidth="1"/>
    <col min="12541" max="12541" width="54.7109375" style="4" customWidth="1"/>
    <col min="12542" max="12542" width="7.85546875" style="4" customWidth="1"/>
    <col min="12543" max="12543" width="10" style="4" customWidth="1"/>
    <col min="12544" max="12544" width="20.5703125" style="4" customWidth="1"/>
    <col min="12545" max="12545" width="15.7109375" style="4" bestFit="1" customWidth="1"/>
    <col min="12546" max="12546" width="14.5703125" style="4" bestFit="1" customWidth="1"/>
    <col min="12547" max="12795" width="9.140625" style="4"/>
    <col min="12796" max="12796" width="8.42578125" style="4" customWidth="1"/>
    <col min="12797" max="12797" width="54.7109375" style="4" customWidth="1"/>
    <col min="12798" max="12798" width="7.85546875" style="4" customWidth="1"/>
    <col min="12799" max="12799" width="10" style="4" customWidth="1"/>
    <col min="12800" max="12800" width="20.5703125" style="4" customWidth="1"/>
    <col min="12801" max="12801" width="15.7109375" style="4" bestFit="1" customWidth="1"/>
    <col min="12802" max="12802" width="14.5703125" style="4" bestFit="1" customWidth="1"/>
    <col min="12803" max="13051" width="9.140625" style="4"/>
    <col min="13052" max="13052" width="8.42578125" style="4" customWidth="1"/>
    <col min="13053" max="13053" width="54.7109375" style="4" customWidth="1"/>
    <col min="13054" max="13054" width="7.85546875" style="4" customWidth="1"/>
    <col min="13055" max="13055" width="10" style="4" customWidth="1"/>
    <col min="13056" max="13056" width="20.5703125" style="4" customWidth="1"/>
    <col min="13057" max="13057" width="15.7109375" style="4" bestFit="1" customWidth="1"/>
    <col min="13058" max="13058" width="14.5703125" style="4" bestFit="1" customWidth="1"/>
    <col min="13059" max="13307" width="9.140625" style="4"/>
    <col min="13308" max="13308" width="8.42578125" style="4" customWidth="1"/>
    <col min="13309" max="13309" width="54.7109375" style="4" customWidth="1"/>
    <col min="13310" max="13310" width="7.85546875" style="4" customWidth="1"/>
    <col min="13311" max="13311" width="10" style="4" customWidth="1"/>
    <col min="13312" max="13312" width="20.5703125" style="4" customWidth="1"/>
    <col min="13313" max="13313" width="15.7109375" style="4" bestFit="1" customWidth="1"/>
    <col min="13314" max="13314" width="14.5703125" style="4" bestFit="1" customWidth="1"/>
    <col min="13315" max="13563" width="9.140625" style="4"/>
    <col min="13564" max="13564" width="8.42578125" style="4" customWidth="1"/>
    <col min="13565" max="13565" width="54.7109375" style="4" customWidth="1"/>
    <col min="13566" max="13566" width="7.85546875" style="4" customWidth="1"/>
    <col min="13567" max="13567" width="10" style="4" customWidth="1"/>
    <col min="13568" max="13568" width="20.5703125" style="4" customWidth="1"/>
    <col min="13569" max="13569" width="15.7109375" style="4" bestFit="1" customWidth="1"/>
    <col min="13570" max="13570" width="14.5703125" style="4" bestFit="1" customWidth="1"/>
    <col min="13571" max="13819" width="9.140625" style="4"/>
    <col min="13820" max="13820" width="8.42578125" style="4" customWidth="1"/>
    <col min="13821" max="13821" width="54.7109375" style="4" customWidth="1"/>
    <col min="13822" max="13822" width="7.85546875" style="4" customWidth="1"/>
    <col min="13823" max="13823" width="10" style="4" customWidth="1"/>
    <col min="13824" max="13824" width="20.5703125" style="4" customWidth="1"/>
    <col min="13825" max="13825" width="15.7109375" style="4" bestFit="1" customWidth="1"/>
    <col min="13826" max="13826" width="14.5703125" style="4" bestFit="1" customWidth="1"/>
    <col min="13827" max="14075" width="9.140625" style="4"/>
    <col min="14076" max="14076" width="8.42578125" style="4" customWidth="1"/>
    <col min="14077" max="14077" width="54.7109375" style="4" customWidth="1"/>
    <col min="14078" max="14078" width="7.85546875" style="4" customWidth="1"/>
    <col min="14079" max="14079" width="10" style="4" customWidth="1"/>
    <col min="14080" max="14080" width="20.5703125" style="4" customWidth="1"/>
    <col min="14081" max="14081" width="15.7109375" style="4" bestFit="1" customWidth="1"/>
    <col min="14082" max="14082" width="14.5703125" style="4" bestFit="1" customWidth="1"/>
    <col min="14083" max="14331" width="9.140625" style="4"/>
    <col min="14332" max="14332" width="8.42578125" style="4" customWidth="1"/>
    <col min="14333" max="14333" width="54.7109375" style="4" customWidth="1"/>
    <col min="14334" max="14334" width="7.85546875" style="4" customWidth="1"/>
    <col min="14335" max="14335" width="10" style="4" customWidth="1"/>
    <col min="14336" max="14336" width="20.5703125" style="4" customWidth="1"/>
    <col min="14337" max="14337" width="15.7109375" style="4" bestFit="1" customWidth="1"/>
    <col min="14338" max="14338" width="14.5703125" style="4" bestFit="1" customWidth="1"/>
    <col min="14339" max="14587" width="9.140625" style="4"/>
    <col min="14588" max="14588" width="8.42578125" style="4" customWidth="1"/>
    <col min="14589" max="14589" width="54.7109375" style="4" customWidth="1"/>
    <col min="14590" max="14590" width="7.85546875" style="4" customWidth="1"/>
    <col min="14591" max="14591" width="10" style="4" customWidth="1"/>
    <col min="14592" max="14592" width="20.5703125" style="4" customWidth="1"/>
    <col min="14593" max="14593" width="15.7109375" style="4" bestFit="1" customWidth="1"/>
    <col min="14594" max="14594" width="14.5703125" style="4" bestFit="1" customWidth="1"/>
    <col min="14595" max="14843" width="9.140625" style="4"/>
    <col min="14844" max="14844" width="8.42578125" style="4" customWidth="1"/>
    <col min="14845" max="14845" width="54.7109375" style="4" customWidth="1"/>
    <col min="14846" max="14846" width="7.85546875" style="4" customWidth="1"/>
    <col min="14847" max="14847" width="10" style="4" customWidth="1"/>
    <col min="14848" max="14848" width="20.5703125" style="4" customWidth="1"/>
    <col min="14849" max="14849" width="15.7109375" style="4" bestFit="1" customWidth="1"/>
    <col min="14850" max="14850" width="14.5703125" style="4" bestFit="1" customWidth="1"/>
    <col min="14851" max="15099" width="9.140625" style="4"/>
    <col min="15100" max="15100" width="8.42578125" style="4" customWidth="1"/>
    <col min="15101" max="15101" width="54.7109375" style="4" customWidth="1"/>
    <col min="15102" max="15102" width="7.85546875" style="4" customWidth="1"/>
    <col min="15103" max="15103" width="10" style="4" customWidth="1"/>
    <col min="15104" max="15104" width="20.5703125" style="4" customWidth="1"/>
    <col min="15105" max="15105" width="15.7109375" style="4" bestFit="1" customWidth="1"/>
    <col min="15106" max="15106" width="14.5703125" style="4" bestFit="1" customWidth="1"/>
    <col min="15107" max="15355" width="9.140625" style="4"/>
    <col min="15356" max="15356" width="8.42578125" style="4" customWidth="1"/>
    <col min="15357" max="15357" width="54.7109375" style="4" customWidth="1"/>
    <col min="15358" max="15358" width="7.85546875" style="4" customWidth="1"/>
    <col min="15359" max="15359" width="10" style="4" customWidth="1"/>
    <col min="15360" max="15360" width="20.5703125" style="4" customWidth="1"/>
    <col min="15361" max="15361" width="15.7109375" style="4" bestFit="1" customWidth="1"/>
    <col min="15362" max="15362" width="14.5703125" style="4" bestFit="1" customWidth="1"/>
    <col min="15363" max="15611" width="9.140625" style="4"/>
    <col min="15612" max="15612" width="8.42578125" style="4" customWidth="1"/>
    <col min="15613" max="15613" width="54.7109375" style="4" customWidth="1"/>
    <col min="15614" max="15614" width="7.85546875" style="4" customWidth="1"/>
    <col min="15615" max="15615" width="10" style="4" customWidth="1"/>
    <col min="15616" max="15616" width="20.5703125" style="4" customWidth="1"/>
    <col min="15617" max="15617" width="15.7109375" style="4" bestFit="1" customWidth="1"/>
    <col min="15618" max="15618" width="14.5703125" style="4" bestFit="1" customWidth="1"/>
    <col min="15619" max="15867" width="9.140625" style="4"/>
    <col min="15868" max="15868" width="8.42578125" style="4" customWidth="1"/>
    <col min="15869" max="15869" width="54.7109375" style="4" customWidth="1"/>
    <col min="15870" max="15870" width="7.85546875" style="4" customWidth="1"/>
    <col min="15871" max="15871" width="10" style="4" customWidth="1"/>
    <col min="15872" max="15872" width="20.5703125" style="4" customWidth="1"/>
    <col min="15873" max="15873" width="15.7109375" style="4" bestFit="1" customWidth="1"/>
    <col min="15874" max="15874" width="14.5703125" style="4" bestFit="1" customWidth="1"/>
    <col min="15875" max="16123" width="9.140625" style="4"/>
    <col min="16124" max="16124" width="8.42578125" style="4" customWidth="1"/>
    <col min="16125" max="16125" width="54.7109375" style="4" customWidth="1"/>
    <col min="16126" max="16126" width="7.85546875" style="4" customWidth="1"/>
    <col min="16127" max="16127" width="10" style="4" customWidth="1"/>
    <col min="16128" max="16128" width="20.5703125" style="4" customWidth="1"/>
    <col min="16129" max="16129" width="15.7109375" style="4" bestFit="1" customWidth="1"/>
    <col min="16130" max="16130" width="14.5703125" style="4" bestFit="1" customWidth="1"/>
    <col min="16131" max="16384" width="9.140625" style="4"/>
  </cols>
  <sheetData>
    <row r="1" spans="1:9" ht="17.100000000000001" customHeight="1" x14ac:dyDescent="0.25">
      <c r="A1" s="1"/>
      <c r="B1" s="1"/>
      <c r="C1" s="2"/>
      <c r="E1" s="58"/>
    </row>
    <row r="2" spans="1:9" ht="17.100000000000001" customHeight="1" x14ac:dyDescent="0.25">
      <c r="A2" s="1"/>
      <c r="B2" s="1"/>
      <c r="C2" s="2"/>
      <c r="E2" s="58"/>
    </row>
    <row r="3" spans="1:9" ht="17.100000000000001" customHeight="1" x14ac:dyDescent="0.25">
      <c r="A3" s="1"/>
      <c r="B3" s="1"/>
      <c r="C3" s="2"/>
      <c r="E3" s="58"/>
    </row>
    <row r="4" spans="1:9" ht="17.100000000000001" customHeight="1" x14ac:dyDescent="0.25">
      <c r="A4" s="1"/>
      <c r="B4" s="1"/>
      <c r="C4" s="2"/>
      <c r="E4" s="58"/>
    </row>
    <row r="5" spans="1:9" ht="17.100000000000001" customHeight="1" x14ac:dyDescent="0.25">
      <c r="A5" s="5"/>
      <c r="B5" s="1"/>
      <c r="C5" s="2"/>
      <c r="E5" s="58"/>
    </row>
    <row r="6" spans="1:9" ht="17.100000000000001" customHeight="1" x14ac:dyDescent="0.25">
      <c r="A6" s="5" t="s">
        <v>127</v>
      </c>
      <c r="B6" s="1"/>
      <c r="C6" s="2"/>
      <c r="E6" s="58"/>
    </row>
    <row r="7" spans="1:9" ht="17.100000000000001" customHeight="1" x14ac:dyDescent="0.25">
      <c r="B7" s="1"/>
      <c r="C7" s="2"/>
      <c r="E7" s="58"/>
    </row>
    <row r="8" spans="1:9" ht="17.100000000000001" customHeight="1" x14ac:dyDescent="0.25">
      <c r="A8" s="5"/>
      <c r="B8" s="1"/>
      <c r="C8" s="2"/>
      <c r="E8" s="58"/>
    </row>
    <row r="9" spans="1:9" s="7" customFormat="1" ht="17.100000000000001" customHeight="1" x14ac:dyDescent="0.25">
      <c r="A9" s="46" t="s">
        <v>107</v>
      </c>
      <c r="B9" s="8"/>
      <c r="C9" s="9"/>
      <c r="D9" s="58"/>
      <c r="E9" s="59"/>
      <c r="F9" s="10"/>
      <c r="G9" s="60"/>
      <c r="H9" s="11"/>
      <c r="I9" s="60"/>
    </row>
    <row r="10" spans="1:9" s="7" customFormat="1" ht="17.100000000000001" customHeight="1" x14ac:dyDescent="0.25">
      <c r="A10" s="16" t="s">
        <v>59</v>
      </c>
      <c r="B10" s="8"/>
      <c r="C10" s="9"/>
      <c r="D10" s="58"/>
      <c r="E10" s="59"/>
      <c r="F10" s="10"/>
      <c r="G10" s="60"/>
      <c r="H10" s="11"/>
      <c r="I10" s="60"/>
    </row>
    <row r="11" spans="1:9" s="7" customFormat="1" ht="17.100000000000001" customHeight="1" x14ac:dyDescent="0.25">
      <c r="A11" s="47" t="s">
        <v>98</v>
      </c>
      <c r="B11" s="48"/>
      <c r="C11" s="48"/>
      <c r="F11" s="10"/>
      <c r="G11" s="60"/>
      <c r="H11" s="11"/>
      <c r="I11" s="60"/>
    </row>
    <row r="12" spans="1:9" s="7" customFormat="1" ht="17.100000000000001" customHeight="1" x14ac:dyDescent="0.25">
      <c r="A12" s="122" t="s">
        <v>125</v>
      </c>
      <c r="B12" s="48"/>
      <c r="C12" s="48"/>
      <c r="D12" s="155" t="s">
        <v>126</v>
      </c>
      <c r="E12" s="155"/>
      <c r="F12" s="10"/>
      <c r="G12" s="60"/>
      <c r="H12" s="11"/>
      <c r="I12" s="60"/>
    </row>
    <row r="13" spans="1:9" s="7" customFormat="1" ht="17.100000000000001" customHeight="1" x14ac:dyDescent="0.25">
      <c r="A13" s="11"/>
      <c r="B13" s="11"/>
      <c r="C13" s="11"/>
      <c r="D13" s="60"/>
      <c r="E13" s="60"/>
      <c r="F13" s="10"/>
      <c r="G13" s="60"/>
      <c r="H13" s="11"/>
      <c r="I13" s="60"/>
    </row>
    <row r="14" spans="1:9" ht="17.100000000000001" customHeight="1" x14ac:dyDescent="0.25">
      <c r="A14" s="12" t="s">
        <v>39</v>
      </c>
      <c r="B14" s="12" t="s">
        <v>40</v>
      </c>
      <c r="C14" s="13" t="s">
        <v>42</v>
      </c>
      <c r="D14" s="61" t="s">
        <v>43</v>
      </c>
      <c r="E14" s="62" t="s">
        <v>44</v>
      </c>
      <c r="F14" s="10"/>
    </row>
    <row r="15" spans="1:9" s="6" customFormat="1" ht="173.25" x14ac:dyDescent="0.25">
      <c r="A15" s="18">
        <v>1</v>
      </c>
      <c r="B15" s="49" t="s">
        <v>123</v>
      </c>
      <c r="C15" s="19">
        <v>1</v>
      </c>
      <c r="D15" s="63">
        <v>12907832.715</v>
      </c>
      <c r="E15" s="64">
        <f>+C15*D15</f>
        <v>12907832.715</v>
      </c>
      <c r="F15" s="53"/>
      <c r="G15" s="59"/>
      <c r="H15" s="115"/>
      <c r="I15" s="59"/>
    </row>
    <row r="16" spans="1:9" s="6" customFormat="1" ht="17.100000000000001" customHeight="1" x14ac:dyDescent="0.25">
      <c r="A16" s="14">
        <v>2</v>
      </c>
      <c r="B16" s="124" t="s">
        <v>45</v>
      </c>
      <c r="C16" s="14">
        <v>1</v>
      </c>
      <c r="D16" s="63">
        <f>361334.4+250000</f>
        <v>611334.40000000002</v>
      </c>
      <c r="E16" s="64">
        <f>C16*D16</f>
        <v>611334.40000000002</v>
      </c>
      <c r="F16" s="2"/>
      <c r="G16" s="59"/>
      <c r="H16" s="115">
        <v>1.2</v>
      </c>
      <c r="I16" s="59">
        <f t="shared" ref="I16:I18" si="0">+G16*H16</f>
        <v>0</v>
      </c>
    </row>
    <row r="17" spans="1:9" s="6" customFormat="1" ht="31.5" customHeight="1" x14ac:dyDescent="0.25">
      <c r="A17" s="14">
        <v>3</v>
      </c>
      <c r="B17" s="52" t="s">
        <v>47</v>
      </c>
      <c r="C17" s="14">
        <v>4</v>
      </c>
      <c r="D17" s="67">
        <f>846609.6/4</f>
        <v>211652.4</v>
      </c>
      <c r="E17" s="70">
        <f t="shared" ref="E17" si="1">+D17*C17</f>
        <v>846609.6</v>
      </c>
      <c r="F17" s="2"/>
      <c r="G17" s="59"/>
      <c r="H17" s="115">
        <v>1.2</v>
      </c>
      <c r="I17" s="59">
        <f t="shared" si="0"/>
        <v>0</v>
      </c>
    </row>
    <row r="18" spans="1:9" ht="17.100000000000001" customHeight="1" x14ac:dyDescent="0.25">
      <c r="A18" s="50"/>
      <c r="B18" s="57"/>
      <c r="C18" s="54"/>
      <c r="D18" s="65"/>
      <c r="E18" s="66"/>
      <c r="F18" s="10"/>
      <c r="H18" s="115">
        <v>1.2</v>
      </c>
      <c r="I18" s="59">
        <f t="shared" si="0"/>
        <v>0</v>
      </c>
    </row>
    <row r="19" spans="1:9" ht="17.100000000000001" customHeight="1" x14ac:dyDescent="0.25">
      <c r="A19" s="50"/>
      <c r="B19" s="57"/>
      <c r="C19" s="54"/>
      <c r="D19" s="65"/>
      <c r="E19" s="66"/>
      <c r="F19" s="10"/>
    </row>
    <row r="20" spans="1:9" ht="17.100000000000001" customHeight="1" x14ac:dyDescent="0.25">
      <c r="A20" s="32"/>
      <c r="B20" s="26" t="s">
        <v>16</v>
      </c>
      <c r="C20" s="34"/>
      <c r="D20" s="70"/>
      <c r="E20" s="70"/>
      <c r="F20" s="10"/>
    </row>
    <row r="21" spans="1:9" ht="17.100000000000001" customHeight="1" x14ac:dyDescent="0.25">
      <c r="A21" s="32"/>
      <c r="B21" s="119" t="s">
        <v>92</v>
      </c>
      <c r="C21" s="36"/>
      <c r="D21" s="70"/>
      <c r="E21" s="70"/>
      <c r="F21" s="10"/>
    </row>
    <row r="22" spans="1:9" ht="17.100000000000001" customHeight="1" x14ac:dyDescent="0.25">
      <c r="A22" s="32"/>
      <c r="B22" s="119" t="s">
        <v>91</v>
      </c>
      <c r="C22" s="36"/>
      <c r="D22" s="70"/>
      <c r="E22" s="70"/>
      <c r="F22" s="10"/>
    </row>
    <row r="23" spans="1:9" ht="16.5" customHeight="1" x14ac:dyDescent="0.25">
      <c r="A23" s="32"/>
      <c r="B23" s="119" t="s">
        <v>105</v>
      </c>
      <c r="C23" s="36"/>
      <c r="D23" s="70"/>
      <c r="E23" s="70"/>
      <c r="F23" s="10"/>
    </row>
    <row r="24" spans="1:9" s="41" customFormat="1" ht="17.100000000000001" customHeight="1" x14ac:dyDescent="0.25">
      <c r="A24" s="37"/>
      <c r="B24" s="120" t="s">
        <v>94</v>
      </c>
      <c r="C24" s="39"/>
      <c r="D24" s="71"/>
      <c r="E24" s="71"/>
      <c r="F24" s="40"/>
      <c r="G24" s="114"/>
      <c r="H24" s="116"/>
      <c r="I24" s="114"/>
    </row>
    <row r="25" spans="1:9" ht="17.100000000000001" customHeight="1" x14ac:dyDescent="0.25">
      <c r="A25" s="32"/>
      <c r="B25" s="42" t="s">
        <v>95</v>
      </c>
      <c r="C25" s="36"/>
      <c r="D25" s="70"/>
      <c r="E25" s="70"/>
      <c r="F25" s="10"/>
    </row>
    <row r="26" spans="1:9" ht="17.100000000000001" customHeight="1" x14ac:dyDescent="0.25">
      <c r="A26" s="43"/>
      <c r="B26" s="44"/>
      <c r="C26" s="45"/>
      <c r="D26" s="71"/>
      <c r="E26" s="70"/>
      <c r="F26" s="10"/>
    </row>
    <row r="27" spans="1:9" s="7" customFormat="1" ht="17.100000000000001" customHeight="1" x14ac:dyDescent="0.25">
      <c r="A27" s="156" t="s">
        <v>96</v>
      </c>
      <c r="B27" s="156"/>
      <c r="C27" s="156"/>
      <c r="D27" s="156"/>
      <c r="E27" s="61">
        <f>SUM(E15:E19)</f>
        <v>14365776.715</v>
      </c>
      <c r="F27" s="10"/>
      <c r="G27" s="60"/>
      <c r="H27" s="11"/>
      <c r="I27" s="60"/>
    </row>
    <row r="28" spans="1:9" s="7" customFormat="1" ht="17.100000000000001" customHeight="1" x14ac:dyDescent="0.25">
      <c r="A28" s="156" t="s">
        <v>48</v>
      </c>
      <c r="B28" s="156"/>
      <c r="C28" s="156"/>
      <c r="D28" s="156"/>
      <c r="E28" s="61">
        <f>+E27*0.18</f>
        <v>2585839.8086999999</v>
      </c>
      <c r="F28" s="10"/>
      <c r="G28" s="60"/>
      <c r="H28" s="11"/>
      <c r="I28" s="60"/>
    </row>
    <row r="29" spans="1:9" s="7" customFormat="1" ht="17.100000000000001" customHeight="1" x14ac:dyDescent="0.25">
      <c r="A29" s="156" t="s">
        <v>97</v>
      </c>
      <c r="B29" s="156"/>
      <c r="C29" s="156"/>
      <c r="D29" s="156"/>
      <c r="E29" s="61">
        <f>+E27</f>
        <v>14365776.715</v>
      </c>
      <c r="F29" s="10"/>
      <c r="G29" s="60"/>
      <c r="H29" s="11"/>
      <c r="I29" s="60"/>
    </row>
    <row r="30" spans="1:9" s="7" customFormat="1" ht="9.75" customHeight="1" x14ac:dyDescent="0.25">
      <c r="D30" s="72"/>
      <c r="E30" s="60"/>
      <c r="F30" s="10"/>
      <c r="G30" s="60"/>
      <c r="H30" s="11"/>
      <c r="I30" s="60"/>
    </row>
    <row r="31" spans="1:9" s="7" customFormat="1" ht="17.100000000000001" customHeight="1" x14ac:dyDescent="0.25">
      <c r="A31" s="125" t="s">
        <v>1</v>
      </c>
      <c r="D31" s="72"/>
      <c r="E31" s="60"/>
      <c r="F31" s="10"/>
      <c r="G31" s="60"/>
      <c r="H31" s="11"/>
      <c r="I31" s="60"/>
    </row>
    <row r="32" spans="1:9" s="7" customFormat="1" ht="17.100000000000001" customHeight="1" x14ac:dyDescent="0.25">
      <c r="A32" s="16" t="s">
        <v>128</v>
      </c>
      <c r="D32" s="72"/>
      <c r="E32" s="60"/>
      <c r="F32" s="10"/>
      <c r="G32" s="60"/>
      <c r="H32" s="11"/>
      <c r="I32" s="60"/>
    </row>
    <row r="33" spans="1:9" s="7" customFormat="1" ht="17.100000000000001" customHeight="1" x14ac:dyDescent="0.25">
      <c r="D33" s="72"/>
      <c r="E33" s="60"/>
      <c r="F33" s="10"/>
      <c r="G33" s="60"/>
      <c r="H33" s="11"/>
      <c r="I33" s="60"/>
    </row>
    <row r="34" spans="1:9" s="7" customFormat="1" ht="17.100000000000001" customHeight="1" x14ac:dyDescent="0.25">
      <c r="A34" s="17" t="s">
        <v>2</v>
      </c>
      <c r="D34" s="72"/>
      <c r="E34" s="60"/>
      <c r="F34" s="10"/>
      <c r="G34" s="60"/>
      <c r="H34" s="11"/>
      <c r="I34" s="60"/>
    </row>
    <row r="35" spans="1:9" s="7" customFormat="1" ht="17.100000000000001" customHeight="1" x14ac:dyDescent="0.25">
      <c r="D35" s="72"/>
      <c r="E35" s="60"/>
      <c r="F35" s="10"/>
      <c r="G35" s="60"/>
      <c r="H35" s="11"/>
      <c r="I35" s="60"/>
    </row>
    <row r="36" spans="1:9" s="7" customFormat="1" ht="17.100000000000001" customHeight="1" x14ac:dyDescent="0.25">
      <c r="D36" s="72"/>
      <c r="E36" s="60"/>
      <c r="F36" s="10"/>
      <c r="G36" s="60"/>
      <c r="H36" s="11"/>
      <c r="I36" s="60"/>
    </row>
  </sheetData>
  <mergeCells count="4">
    <mergeCell ref="D12:E12"/>
    <mergeCell ref="A27:D27"/>
    <mergeCell ref="A28:D28"/>
    <mergeCell ref="A29:D2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D112-4415-478F-A1E3-3A47FB5CA32B}">
  <dimension ref="A1:RJ2482"/>
  <sheetViews>
    <sheetView workbookViewId="0">
      <selection activeCell="C18" sqref="C18"/>
    </sheetView>
  </sheetViews>
  <sheetFormatPr baseColWidth="10" defaultRowHeight="15" x14ac:dyDescent="0.25"/>
  <cols>
    <col min="1" max="1" width="7.140625" customWidth="1"/>
    <col min="2" max="2" width="46.5703125" customWidth="1"/>
    <col min="3" max="3" width="26.85546875" customWidth="1"/>
    <col min="4" max="4" width="26.5703125" style="78" bestFit="1" customWidth="1"/>
    <col min="5" max="5" width="27.7109375" style="78" customWidth="1"/>
    <col min="6" max="478" width="11.42578125" style="78"/>
  </cols>
  <sheetData>
    <row r="1" spans="1:8" s="73" customFormat="1" ht="29.25" customHeight="1" thickBot="1" x14ac:dyDescent="0.3">
      <c r="A1" s="157" t="s">
        <v>60</v>
      </c>
      <c r="B1" s="158"/>
      <c r="C1" s="158"/>
      <c r="D1" s="158"/>
      <c r="E1" s="158"/>
      <c r="F1" s="159"/>
    </row>
    <row r="2" spans="1:8" s="73" customFormat="1" ht="24.75" customHeight="1" thickBot="1" x14ac:dyDescent="0.3">
      <c r="A2" s="160" t="s">
        <v>61</v>
      </c>
      <c r="B2" s="161"/>
      <c r="C2" s="161"/>
      <c r="D2" s="161"/>
      <c r="E2" s="161"/>
      <c r="F2" s="162"/>
    </row>
    <row r="3" spans="1:8" s="73" customFormat="1" ht="8.25" customHeight="1" x14ac:dyDescent="0.25">
      <c r="A3" s="74"/>
      <c r="B3" s="74"/>
      <c r="C3" s="74"/>
      <c r="D3" s="74"/>
      <c r="E3" s="74"/>
      <c r="F3" s="74"/>
    </row>
    <row r="4" spans="1:8" s="73" customFormat="1" ht="19.5" x14ac:dyDescent="0.3">
      <c r="A4" s="74"/>
      <c r="B4" s="75" t="s">
        <v>62</v>
      </c>
      <c r="C4" s="76">
        <v>0</v>
      </c>
      <c r="D4" s="74"/>
      <c r="E4" s="74"/>
      <c r="F4" s="74"/>
    </row>
    <row r="5" spans="1:8" s="73" customFormat="1" ht="8.25" customHeight="1" x14ac:dyDescent="0.25">
      <c r="A5" s="74"/>
      <c r="B5" s="74"/>
      <c r="C5" s="74"/>
      <c r="D5" s="74"/>
      <c r="E5" s="74"/>
      <c r="F5" s="74"/>
    </row>
    <row r="6" spans="1:8" ht="33.75" customHeight="1" x14ac:dyDescent="0.25">
      <c r="A6" s="77" t="s">
        <v>63</v>
      </c>
      <c r="B6" s="77" t="s">
        <v>64</v>
      </c>
      <c r="C6" s="77" t="s">
        <v>65</v>
      </c>
      <c r="D6" s="77" t="s">
        <v>66</v>
      </c>
      <c r="E6" s="77" t="s">
        <v>67</v>
      </c>
      <c r="F6" s="77" t="s">
        <v>68</v>
      </c>
    </row>
    <row r="7" spans="1:8" ht="33.75" customHeight="1" x14ac:dyDescent="0.3">
      <c r="A7" s="79" t="s">
        <v>69</v>
      </c>
      <c r="B7" s="80" t="s">
        <v>70</v>
      </c>
      <c r="C7" s="81">
        <v>0</v>
      </c>
      <c r="D7" s="81">
        <v>0</v>
      </c>
      <c r="E7" s="81">
        <v>0</v>
      </c>
      <c r="F7" s="82" t="s">
        <v>90</v>
      </c>
    </row>
    <row r="8" spans="1:8" ht="33.75" customHeight="1" x14ac:dyDescent="0.3">
      <c r="A8" s="79" t="s">
        <v>71</v>
      </c>
      <c r="B8" s="80" t="s">
        <v>72</v>
      </c>
      <c r="C8" s="81">
        <v>50000</v>
      </c>
      <c r="D8" s="81">
        <v>0</v>
      </c>
      <c r="E8" s="81">
        <v>50000</v>
      </c>
      <c r="F8" s="82" t="s">
        <v>90</v>
      </c>
    </row>
    <row r="9" spans="1:8" ht="33.75" customHeight="1" x14ac:dyDescent="0.3">
      <c r="A9" s="79" t="s">
        <v>73</v>
      </c>
      <c r="B9" s="80" t="s">
        <v>74</v>
      </c>
      <c r="C9" s="81">
        <v>4500</v>
      </c>
      <c r="D9" s="81">
        <v>0</v>
      </c>
      <c r="E9" s="81">
        <v>4500</v>
      </c>
      <c r="F9" s="82" t="s">
        <v>90</v>
      </c>
    </row>
    <row r="10" spans="1:8" ht="33.75" customHeight="1" x14ac:dyDescent="0.3">
      <c r="A10" s="79" t="s">
        <v>75</v>
      </c>
      <c r="B10" s="80" t="s">
        <v>76</v>
      </c>
      <c r="C10" s="81">
        <v>45000</v>
      </c>
      <c r="D10" s="81">
        <v>0</v>
      </c>
      <c r="E10" s="81">
        <v>45000</v>
      </c>
      <c r="F10" s="82" t="s">
        <v>90</v>
      </c>
    </row>
    <row r="11" spans="1:8" ht="33.75" customHeight="1" x14ac:dyDescent="0.3">
      <c r="A11" s="79" t="s">
        <v>77</v>
      </c>
      <c r="B11" s="80" t="s">
        <v>78</v>
      </c>
      <c r="C11" s="81">
        <v>164800</v>
      </c>
      <c r="D11" s="81">
        <v>0</v>
      </c>
      <c r="E11" s="81">
        <v>164800</v>
      </c>
      <c r="F11" s="82" t="s">
        <v>90</v>
      </c>
    </row>
    <row r="12" spans="1:8" ht="33.75" customHeight="1" x14ac:dyDescent="0.3">
      <c r="A12" s="79" t="s">
        <v>79</v>
      </c>
      <c r="B12" s="80" t="s">
        <v>80</v>
      </c>
      <c r="C12" s="81">
        <v>86400</v>
      </c>
      <c r="D12" s="81">
        <v>0</v>
      </c>
      <c r="E12" s="81">
        <v>86400</v>
      </c>
      <c r="F12" s="82" t="s">
        <v>90</v>
      </c>
    </row>
    <row r="13" spans="1:8" ht="34.15" customHeight="1" x14ac:dyDescent="0.3">
      <c r="A13" s="83" t="s">
        <v>81</v>
      </c>
      <c r="B13" s="84" t="s">
        <v>82</v>
      </c>
      <c r="C13" s="85">
        <v>350700</v>
      </c>
      <c r="D13" s="85">
        <v>0</v>
      </c>
      <c r="E13" s="85">
        <v>350700</v>
      </c>
      <c r="F13" s="86"/>
      <c r="H13" s="87"/>
    </row>
    <row r="14" spans="1:8" s="78" customFormat="1" ht="34.15" customHeight="1" x14ac:dyDescent="0.3">
      <c r="A14" s="88" t="s">
        <v>83</v>
      </c>
      <c r="B14" s="89" t="s">
        <v>84</v>
      </c>
      <c r="C14" s="90"/>
      <c r="D14" s="91"/>
      <c r="E14" s="92">
        <v>0</v>
      </c>
      <c r="F14" s="93"/>
    </row>
    <row r="15" spans="1:8" s="78" customFormat="1" ht="34.15" customHeight="1" x14ac:dyDescent="0.4">
      <c r="A15" s="94" t="s">
        <v>85</v>
      </c>
      <c r="B15" s="95" t="s">
        <v>86</v>
      </c>
      <c r="C15" s="96">
        <v>350700</v>
      </c>
      <c r="D15" s="96">
        <v>0</v>
      </c>
      <c r="E15" s="96">
        <v>350700</v>
      </c>
      <c r="F15" s="97"/>
    </row>
    <row r="16" spans="1:8" s="78" customFormat="1" ht="34.15" customHeight="1" x14ac:dyDescent="0.4">
      <c r="A16" s="98">
        <v>10</v>
      </c>
      <c r="B16" s="99" t="s">
        <v>87</v>
      </c>
      <c r="C16" s="100">
        <v>-350700</v>
      </c>
      <c r="D16" s="101" t="e">
        <v>#DIV/0!</v>
      </c>
      <c r="E16" s="92"/>
      <c r="F16" s="93"/>
    </row>
    <row r="17" spans="1:10" s="78" customFormat="1" ht="14.25" customHeight="1" x14ac:dyDescent="0.4">
      <c r="A17" s="102"/>
      <c r="B17" s="103"/>
      <c r="C17" s="104"/>
      <c r="D17" s="105"/>
      <c r="E17" s="106"/>
      <c r="F17" s="107"/>
      <c r="J17" s="78" t="s">
        <v>88</v>
      </c>
    </row>
    <row r="18" spans="1:10" s="78" customFormat="1" ht="25.5" customHeight="1" x14ac:dyDescent="0.4">
      <c r="A18" s="102"/>
      <c r="B18" s="103"/>
      <c r="C18" s="104"/>
      <c r="D18" s="108" t="s">
        <v>89</v>
      </c>
      <c r="E18" s="106"/>
      <c r="F18" s="107"/>
    </row>
    <row r="19" spans="1:10" s="78" customFormat="1" ht="34.15" customHeight="1" x14ac:dyDescent="0.4">
      <c r="A19" s="102"/>
      <c r="B19" s="103"/>
      <c r="C19" s="104"/>
      <c r="D19" s="105"/>
      <c r="E19" s="106"/>
      <c r="F19" s="107"/>
    </row>
    <row r="20" spans="1:10" s="78" customFormat="1" ht="34.15" customHeight="1" x14ac:dyDescent="0.4">
      <c r="A20" s="102"/>
      <c r="B20" s="103"/>
      <c r="C20" s="104"/>
      <c r="D20" s="105"/>
      <c r="E20" s="106"/>
      <c r="F20" s="107"/>
    </row>
    <row r="21" spans="1:10" s="78" customFormat="1" ht="19.5" x14ac:dyDescent="0.3">
      <c r="A21" s="109"/>
      <c r="B21"/>
      <c r="C21"/>
      <c r="D21" s="110"/>
      <c r="E21"/>
      <c r="F21"/>
    </row>
    <row r="22" spans="1:10" s="78" customFormat="1" ht="19.5" x14ac:dyDescent="0.3">
      <c r="A22" s="111"/>
    </row>
    <row r="23" spans="1:10" s="78" customFormat="1" x14ac:dyDescent="0.25"/>
    <row r="24" spans="1:10" s="78" customFormat="1" x14ac:dyDescent="0.25"/>
    <row r="25" spans="1:10" s="78" customFormat="1" x14ac:dyDescent="0.25"/>
    <row r="26" spans="1:10" s="78" customFormat="1" x14ac:dyDescent="0.25"/>
    <row r="27" spans="1:10" s="78" customFormat="1" x14ac:dyDescent="0.25"/>
    <row r="28" spans="1:10" s="78" customFormat="1" x14ac:dyDescent="0.25"/>
    <row r="29" spans="1:10" s="78" customFormat="1" x14ac:dyDescent="0.25"/>
    <row r="30" spans="1:10" s="78" customFormat="1" x14ac:dyDescent="0.25"/>
    <row r="31" spans="1:10" s="78" customFormat="1" x14ac:dyDescent="0.25"/>
    <row r="32" spans="1:10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  <row r="940" s="78" customFormat="1" x14ac:dyDescent="0.25"/>
    <row r="941" s="78" customFormat="1" x14ac:dyDescent="0.25"/>
    <row r="942" s="78" customFormat="1" x14ac:dyDescent="0.25"/>
    <row r="943" s="78" customFormat="1" x14ac:dyDescent="0.25"/>
    <row r="944" s="78" customFormat="1" x14ac:dyDescent="0.25"/>
    <row r="945" s="78" customFormat="1" x14ac:dyDescent="0.25"/>
    <row r="946" s="78" customFormat="1" x14ac:dyDescent="0.25"/>
    <row r="947" s="78" customFormat="1" x14ac:dyDescent="0.25"/>
    <row r="948" s="78" customFormat="1" x14ac:dyDescent="0.25"/>
    <row r="949" s="78" customFormat="1" x14ac:dyDescent="0.25"/>
    <row r="950" s="78" customFormat="1" x14ac:dyDescent="0.25"/>
    <row r="951" s="78" customFormat="1" x14ac:dyDescent="0.25"/>
    <row r="952" s="78" customFormat="1" x14ac:dyDescent="0.25"/>
    <row r="953" s="78" customFormat="1" x14ac:dyDescent="0.25"/>
    <row r="954" s="78" customFormat="1" x14ac:dyDescent="0.25"/>
    <row r="955" s="78" customFormat="1" x14ac:dyDescent="0.25"/>
    <row r="956" s="78" customFormat="1" x14ac:dyDescent="0.25"/>
    <row r="957" s="78" customFormat="1" x14ac:dyDescent="0.25"/>
    <row r="958" s="78" customFormat="1" x14ac:dyDescent="0.25"/>
    <row r="959" s="78" customFormat="1" x14ac:dyDescent="0.25"/>
    <row r="960" s="78" customFormat="1" x14ac:dyDescent="0.25"/>
    <row r="961" s="78" customFormat="1" x14ac:dyDescent="0.25"/>
    <row r="962" s="78" customFormat="1" x14ac:dyDescent="0.25"/>
    <row r="963" s="78" customFormat="1" x14ac:dyDescent="0.25"/>
    <row r="964" s="78" customFormat="1" x14ac:dyDescent="0.25"/>
    <row r="965" s="78" customFormat="1" x14ac:dyDescent="0.25"/>
    <row r="966" s="78" customFormat="1" x14ac:dyDescent="0.25"/>
    <row r="967" s="78" customFormat="1" x14ac:dyDescent="0.25"/>
    <row r="968" s="78" customFormat="1" x14ac:dyDescent="0.25"/>
    <row r="969" s="78" customFormat="1" x14ac:dyDescent="0.25"/>
    <row r="970" s="78" customFormat="1" x14ac:dyDescent="0.25"/>
    <row r="971" s="78" customFormat="1" x14ac:dyDescent="0.25"/>
    <row r="972" s="78" customFormat="1" x14ac:dyDescent="0.25"/>
    <row r="973" s="78" customFormat="1" x14ac:dyDescent="0.25"/>
    <row r="974" s="78" customFormat="1" x14ac:dyDescent="0.25"/>
    <row r="975" s="78" customFormat="1" x14ac:dyDescent="0.25"/>
    <row r="976" s="78" customFormat="1" x14ac:dyDescent="0.25"/>
    <row r="977" s="78" customFormat="1" x14ac:dyDescent="0.25"/>
    <row r="978" s="78" customFormat="1" x14ac:dyDescent="0.25"/>
    <row r="979" s="78" customFormat="1" x14ac:dyDescent="0.25"/>
    <row r="980" s="78" customFormat="1" x14ac:dyDescent="0.25"/>
    <row r="981" s="78" customFormat="1" x14ac:dyDescent="0.25"/>
    <row r="982" s="78" customFormat="1" x14ac:dyDescent="0.25"/>
    <row r="983" s="78" customFormat="1" x14ac:dyDescent="0.25"/>
    <row r="984" s="78" customFormat="1" x14ac:dyDescent="0.25"/>
    <row r="985" s="78" customFormat="1" x14ac:dyDescent="0.25"/>
    <row r="986" s="78" customFormat="1" x14ac:dyDescent="0.25"/>
    <row r="987" s="78" customFormat="1" x14ac:dyDescent="0.25"/>
    <row r="988" s="78" customFormat="1" x14ac:dyDescent="0.25"/>
    <row r="989" s="78" customFormat="1" x14ac:dyDescent="0.25"/>
    <row r="990" s="78" customFormat="1" x14ac:dyDescent="0.25"/>
    <row r="991" s="78" customFormat="1" x14ac:dyDescent="0.25"/>
    <row r="992" s="78" customFormat="1" x14ac:dyDescent="0.25"/>
    <row r="993" s="78" customFormat="1" x14ac:dyDescent="0.25"/>
    <row r="994" s="78" customFormat="1" x14ac:dyDescent="0.25"/>
    <row r="995" s="78" customFormat="1" x14ac:dyDescent="0.25"/>
    <row r="996" s="78" customFormat="1" x14ac:dyDescent="0.25"/>
    <row r="997" s="78" customFormat="1" x14ac:dyDescent="0.25"/>
    <row r="998" s="78" customFormat="1" x14ac:dyDescent="0.25"/>
    <row r="999" s="78" customFormat="1" x14ac:dyDescent="0.25"/>
    <row r="1000" s="78" customFormat="1" x14ac:dyDescent="0.25"/>
    <row r="1001" s="78" customFormat="1" x14ac:dyDescent="0.25"/>
    <row r="1002" s="78" customFormat="1" x14ac:dyDescent="0.25"/>
    <row r="1003" s="78" customFormat="1" x14ac:dyDescent="0.25"/>
    <row r="1004" s="78" customFormat="1" x14ac:dyDescent="0.25"/>
    <row r="1005" s="78" customFormat="1" x14ac:dyDescent="0.25"/>
    <row r="1006" s="78" customFormat="1" x14ac:dyDescent="0.25"/>
    <row r="1007" s="78" customFormat="1" x14ac:dyDescent="0.25"/>
    <row r="1008" s="78" customFormat="1" x14ac:dyDescent="0.25"/>
    <row r="1009" s="78" customFormat="1" x14ac:dyDescent="0.25"/>
    <row r="1010" s="78" customFormat="1" x14ac:dyDescent="0.25"/>
    <row r="1011" s="78" customFormat="1" x14ac:dyDescent="0.25"/>
    <row r="1012" s="78" customFormat="1" x14ac:dyDescent="0.25"/>
    <row r="1013" s="78" customFormat="1" x14ac:dyDescent="0.25"/>
    <row r="1014" s="78" customFormat="1" x14ac:dyDescent="0.25"/>
    <row r="1015" s="78" customFormat="1" x14ac:dyDescent="0.25"/>
    <row r="1016" s="78" customFormat="1" x14ac:dyDescent="0.25"/>
    <row r="1017" s="78" customFormat="1" x14ac:dyDescent="0.25"/>
    <row r="1018" s="78" customFormat="1" x14ac:dyDescent="0.25"/>
    <row r="1019" s="78" customFormat="1" x14ac:dyDescent="0.25"/>
    <row r="1020" s="78" customFormat="1" x14ac:dyDescent="0.25"/>
    <row r="1021" s="78" customFormat="1" x14ac:dyDescent="0.25"/>
    <row r="1022" s="78" customFormat="1" x14ac:dyDescent="0.25"/>
    <row r="1023" s="78" customFormat="1" x14ac:dyDescent="0.25"/>
    <row r="1024" s="78" customFormat="1" x14ac:dyDescent="0.25"/>
    <row r="1025" s="78" customFormat="1" x14ac:dyDescent="0.25"/>
    <row r="1026" s="78" customFormat="1" x14ac:dyDescent="0.25"/>
    <row r="1027" s="78" customFormat="1" x14ac:dyDescent="0.25"/>
    <row r="1028" s="78" customFormat="1" x14ac:dyDescent="0.25"/>
    <row r="1029" s="78" customFormat="1" x14ac:dyDescent="0.25"/>
    <row r="1030" s="78" customFormat="1" x14ac:dyDescent="0.25"/>
    <row r="1031" s="78" customFormat="1" x14ac:dyDescent="0.25"/>
    <row r="1032" s="78" customFormat="1" x14ac:dyDescent="0.25"/>
    <row r="1033" s="78" customFormat="1" x14ac:dyDescent="0.25"/>
    <row r="1034" s="78" customFormat="1" x14ac:dyDescent="0.25"/>
    <row r="1035" s="78" customFormat="1" x14ac:dyDescent="0.25"/>
    <row r="1036" s="78" customFormat="1" x14ac:dyDescent="0.25"/>
    <row r="1037" s="78" customFormat="1" x14ac:dyDescent="0.25"/>
    <row r="1038" s="78" customFormat="1" x14ac:dyDescent="0.25"/>
    <row r="1039" s="78" customFormat="1" x14ac:dyDescent="0.25"/>
    <row r="1040" s="78" customFormat="1" x14ac:dyDescent="0.25"/>
    <row r="1041" s="78" customFormat="1" x14ac:dyDescent="0.25"/>
    <row r="1042" s="78" customFormat="1" x14ac:dyDescent="0.25"/>
    <row r="1043" s="78" customFormat="1" x14ac:dyDescent="0.25"/>
    <row r="1044" s="78" customFormat="1" x14ac:dyDescent="0.25"/>
    <row r="1045" s="78" customFormat="1" x14ac:dyDescent="0.25"/>
    <row r="1046" s="78" customFormat="1" x14ac:dyDescent="0.25"/>
    <row r="1047" s="78" customFormat="1" x14ac:dyDescent="0.25"/>
    <row r="1048" s="78" customFormat="1" x14ac:dyDescent="0.25"/>
    <row r="1049" s="78" customFormat="1" x14ac:dyDescent="0.25"/>
    <row r="1050" s="78" customFormat="1" x14ac:dyDescent="0.25"/>
    <row r="1051" s="78" customFormat="1" x14ac:dyDescent="0.25"/>
    <row r="1052" s="78" customFormat="1" x14ac:dyDescent="0.25"/>
    <row r="1053" s="78" customFormat="1" x14ac:dyDescent="0.25"/>
    <row r="1054" s="78" customFormat="1" x14ac:dyDescent="0.25"/>
    <row r="1055" s="78" customFormat="1" x14ac:dyDescent="0.25"/>
    <row r="1056" s="78" customFormat="1" x14ac:dyDescent="0.25"/>
    <row r="1057" s="78" customFormat="1" x14ac:dyDescent="0.25"/>
    <row r="1058" s="78" customFormat="1" x14ac:dyDescent="0.25"/>
    <row r="1059" s="78" customFormat="1" x14ac:dyDescent="0.25"/>
    <row r="1060" s="78" customFormat="1" x14ac:dyDescent="0.25"/>
    <row r="1061" s="78" customFormat="1" x14ac:dyDescent="0.25"/>
    <row r="1062" s="78" customFormat="1" x14ac:dyDescent="0.25"/>
    <row r="1063" s="78" customFormat="1" x14ac:dyDescent="0.25"/>
    <row r="1064" s="78" customFormat="1" x14ac:dyDescent="0.25"/>
    <row r="1065" s="78" customFormat="1" x14ac:dyDescent="0.25"/>
    <row r="1066" s="78" customFormat="1" x14ac:dyDescent="0.25"/>
    <row r="1067" s="78" customFormat="1" x14ac:dyDescent="0.25"/>
    <row r="1068" s="78" customFormat="1" x14ac:dyDescent="0.25"/>
    <row r="1069" s="78" customFormat="1" x14ac:dyDescent="0.25"/>
    <row r="1070" s="78" customFormat="1" x14ac:dyDescent="0.25"/>
    <row r="1071" s="78" customFormat="1" x14ac:dyDescent="0.25"/>
    <row r="1072" s="78" customFormat="1" x14ac:dyDescent="0.25"/>
    <row r="1073" s="78" customFormat="1" x14ac:dyDescent="0.25"/>
    <row r="1074" s="78" customFormat="1" x14ac:dyDescent="0.25"/>
    <row r="1075" s="78" customFormat="1" x14ac:dyDescent="0.25"/>
    <row r="1076" s="78" customFormat="1" x14ac:dyDescent="0.25"/>
    <row r="1077" s="78" customFormat="1" x14ac:dyDescent="0.25"/>
    <row r="1078" s="78" customFormat="1" x14ac:dyDescent="0.25"/>
    <row r="1079" s="78" customFormat="1" x14ac:dyDescent="0.25"/>
    <row r="1080" s="78" customFormat="1" x14ac:dyDescent="0.25"/>
    <row r="1081" s="78" customFormat="1" x14ac:dyDescent="0.25"/>
    <row r="1082" s="78" customFormat="1" x14ac:dyDescent="0.25"/>
    <row r="1083" s="78" customFormat="1" x14ac:dyDescent="0.25"/>
    <row r="1084" s="78" customFormat="1" x14ac:dyDescent="0.25"/>
    <row r="1085" s="78" customFormat="1" x14ac:dyDescent="0.25"/>
    <row r="1086" s="78" customFormat="1" x14ac:dyDescent="0.25"/>
    <row r="1087" s="78" customFormat="1" x14ac:dyDescent="0.25"/>
    <row r="1088" s="78" customFormat="1" x14ac:dyDescent="0.25"/>
    <row r="1089" s="78" customFormat="1" x14ac:dyDescent="0.25"/>
    <row r="1090" s="78" customFormat="1" x14ac:dyDescent="0.25"/>
    <row r="1091" s="78" customFormat="1" x14ac:dyDescent="0.25"/>
    <row r="1092" s="78" customFormat="1" x14ac:dyDescent="0.25"/>
    <row r="1093" s="78" customFormat="1" x14ac:dyDescent="0.25"/>
    <row r="1094" s="78" customFormat="1" x14ac:dyDescent="0.25"/>
    <row r="1095" s="78" customFormat="1" x14ac:dyDescent="0.25"/>
    <row r="1096" s="78" customFormat="1" x14ac:dyDescent="0.25"/>
    <row r="1097" s="78" customFormat="1" x14ac:dyDescent="0.25"/>
    <row r="1098" s="78" customFormat="1" x14ac:dyDescent="0.25"/>
    <row r="1099" s="78" customFormat="1" x14ac:dyDescent="0.25"/>
    <row r="1100" s="78" customFormat="1" x14ac:dyDescent="0.25"/>
    <row r="1101" s="78" customFormat="1" x14ac:dyDescent="0.25"/>
    <row r="1102" s="78" customFormat="1" x14ac:dyDescent="0.25"/>
    <row r="1103" s="78" customFormat="1" x14ac:dyDescent="0.25"/>
    <row r="1104" s="78" customFormat="1" x14ac:dyDescent="0.25"/>
    <row r="1105" s="78" customFormat="1" x14ac:dyDescent="0.25"/>
    <row r="1106" s="78" customFormat="1" x14ac:dyDescent="0.25"/>
    <row r="1107" s="78" customFormat="1" x14ac:dyDescent="0.25"/>
    <row r="1108" s="78" customFormat="1" x14ac:dyDescent="0.25"/>
    <row r="1109" s="78" customFormat="1" x14ac:dyDescent="0.25"/>
    <row r="1110" s="78" customFormat="1" x14ac:dyDescent="0.25"/>
    <row r="1111" s="78" customFormat="1" x14ac:dyDescent="0.25"/>
    <row r="1112" s="78" customFormat="1" x14ac:dyDescent="0.25"/>
    <row r="1113" s="78" customFormat="1" x14ac:dyDescent="0.25"/>
    <row r="1114" s="78" customFormat="1" x14ac:dyDescent="0.25"/>
    <row r="1115" s="78" customFormat="1" x14ac:dyDescent="0.25"/>
    <row r="1116" s="78" customFormat="1" x14ac:dyDescent="0.25"/>
    <row r="1117" s="78" customFormat="1" x14ac:dyDescent="0.25"/>
    <row r="1118" s="78" customFormat="1" x14ac:dyDescent="0.25"/>
    <row r="1119" s="78" customFormat="1" x14ac:dyDescent="0.25"/>
    <row r="1120" s="78" customFormat="1" x14ac:dyDescent="0.25"/>
    <row r="1121" s="78" customFormat="1" x14ac:dyDescent="0.25"/>
    <row r="1122" s="78" customFormat="1" x14ac:dyDescent="0.25"/>
    <row r="1123" s="78" customFormat="1" x14ac:dyDescent="0.25"/>
    <row r="1124" s="78" customFormat="1" x14ac:dyDescent="0.25"/>
    <row r="1125" s="78" customFormat="1" x14ac:dyDescent="0.25"/>
    <row r="1126" s="78" customFormat="1" x14ac:dyDescent="0.25"/>
    <row r="1127" s="78" customFormat="1" x14ac:dyDescent="0.25"/>
    <row r="1128" s="78" customFormat="1" x14ac:dyDescent="0.25"/>
    <row r="1129" s="78" customFormat="1" x14ac:dyDescent="0.25"/>
    <row r="1130" s="78" customFormat="1" x14ac:dyDescent="0.25"/>
    <row r="1131" s="78" customFormat="1" x14ac:dyDescent="0.25"/>
    <row r="1132" s="78" customFormat="1" x14ac:dyDescent="0.25"/>
    <row r="1133" s="78" customFormat="1" x14ac:dyDescent="0.25"/>
    <row r="1134" s="78" customFormat="1" x14ac:dyDescent="0.25"/>
    <row r="1135" s="78" customFormat="1" x14ac:dyDescent="0.25"/>
    <row r="1136" s="78" customFormat="1" x14ac:dyDescent="0.25"/>
    <row r="1137" s="78" customFormat="1" x14ac:dyDescent="0.25"/>
    <row r="1138" s="78" customFormat="1" x14ac:dyDescent="0.25"/>
    <row r="1139" s="78" customFormat="1" x14ac:dyDescent="0.25"/>
    <row r="1140" s="78" customFormat="1" x14ac:dyDescent="0.25"/>
    <row r="1141" s="78" customFormat="1" x14ac:dyDescent="0.25"/>
    <row r="1142" s="78" customFormat="1" x14ac:dyDescent="0.25"/>
    <row r="1143" s="78" customFormat="1" x14ac:dyDescent="0.25"/>
    <row r="1144" s="78" customFormat="1" x14ac:dyDescent="0.25"/>
    <row r="1145" s="78" customFormat="1" x14ac:dyDescent="0.25"/>
    <row r="1146" s="78" customFormat="1" x14ac:dyDescent="0.25"/>
    <row r="1147" s="78" customFormat="1" x14ac:dyDescent="0.25"/>
    <row r="1148" s="78" customFormat="1" x14ac:dyDescent="0.25"/>
    <row r="1149" s="78" customFormat="1" x14ac:dyDescent="0.25"/>
    <row r="1150" s="78" customFormat="1" x14ac:dyDescent="0.25"/>
    <row r="1151" s="78" customFormat="1" x14ac:dyDescent="0.25"/>
    <row r="1152" s="78" customFormat="1" x14ac:dyDescent="0.25"/>
    <row r="1153" s="78" customFormat="1" x14ac:dyDescent="0.25"/>
    <row r="1154" s="78" customFormat="1" x14ac:dyDescent="0.25"/>
    <row r="1155" s="78" customFormat="1" x14ac:dyDescent="0.25"/>
    <row r="1156" s="78" customFormat="1" x14ac:dyDescent="0.25"/>
    <row r="1157" s="78" customFormat="1" x14ac:dyDescent="0.25"/>
    <row r="1158" s="78" customFormat="1" x14ac:dyDescent="0.25"/>
    <row r="1159" s="78" customFormat="1" x14ac:dyDescent="0.25"/>
    <row r="1160" s="78" customFormat="1" x14ac:dyDescent="0.25"/>
    <row r="1161" s="78" customFormat="1" x14ac:dyDescent="0.25"/>
    <row r="1162" s="78" customFormat="1" x14ac:dyDescent="0.25"/>
    <row r="1163" s="78" customFormat="1" x14ac:dyDescent="0.25"/>
    <row r="1164" s="78" customFormat="1" x14ac:dyDescent="0.25"/>
    <row r="1165" s="78" customFormat="1" x14ac:dyDescent="0.25"/>
    <row r="1166" s="78" customFormat="1" x14ac:dyDescent="0.25"/>
    <row r="1167" s="78" customFormat="1" x14ac:dyDescent="0.25"/>
    <row r="1168" s="78" customFormat="1" x14ac:dyDescent="0.25"/>
    <row r="1169" s="78" customFormat="1" x14ac:dyDescent="0.25"/>
    <row r="1170" s="78" customFormat="1" x14ac:dyDescent="0.25"/>
    <row r="1171" s="78" customFormat="1" x14ac:dyDescent="0.25"/>
    <row r="1172" s="78" customFormat="1" x14ac:dyDescent="0.25"/>
    <row r="1173" s="78" customFormat="1" x14ac:dyDescent="0.25"/>
    <row r="1174" s="78" customFormat="1" x14ac:dyDescent="0.25"/>
    <row r="1175" s="78" customFormat="1" x14ac:dyDescent="0.25"/>
    <row r="1176" s="78" customFormat="1" x14ac:dyDescent="0.25"/>
    <row r="1177" s="78" customFormat="1" x14ac:dyDescent="0.25"/>
    <row r="1178" s="78" customFormat="1" x14ac:dyDescent="0.25"/>
    <row r="1179" s="78" customFormat="1" x14ac:dyDescent="0.25"/>
    <row r="1180" s="78" customFormat="1" x14ac:dyDescent="0.25"/>
    <row r="1181" s="78" customFormat="1" x14ac:dyDescent="0.25"/>
    <row r="1182" s="78" customFormat="1" x14ac:dyDescent="0.25"/>
    <row r="1183" s="78" customFormat="1" x14ac:dyDescent="0.25"/>
    <row r="1184" s="78" customFormat="1" x14ac:dyDescent="0.25"/>
    <row r="1185" s="78" customFormat="1" x14ac:dyDescent="0.25"/>
    <row r="1186" s="78" customFormat="1" x14ac:dyDescent="0.25"/>
    <row r="1187" s="78" customFormat="1" x14ac:dyDescent="0.25"/>
    <row r="1188" s="78" customFormat="1" x14ac:dyDescent="0.25"/>
    <row r="1189" s="78" customFormat="1" x14ac:dyDescent="0.25"/>
    <row r="1190" s="78" customFormat="1" x14ac:dyDescent="0.25"/>
    <row r="1191" s="78" customFormat="1" x14ac:dyDescent="0.25"/>
    <row r="1192" s="78" customFormat="1" x14ac:dyDescent="0.25"/>
    <row r="1193" s="78" customFormat="1" x14ac:dyDescent="0.25"/>
    <row r="1194" s="78" customFormat="1" x14ac:dyDescent="0.25"/>
    <row r="1195" s="78" customFormat="1" x14ac:dyDescent="0.25"/>
    <row r="1196" s="78" customFormat="1" x14ac:dyDescent="0.25"/>
    <row r="1197" s="78" customFormat="1" x14ac:dyDescent="0.25"/>
    <row r="1198" s="78" customFormat="1" x14ac:dyDescent="0.25"/>
    <row r="1199" s="78" customFormat="1" x14ac:dyDescent="0.25"/>
    <row r="1200" s="78" customFormat="1" x14ac:dyDescent="0.25"/>
    <row r="1201" s="78" customFormat="1" x14ac:dyDescent="0.25"/>
    <row r="1202" s="78" customFormat="1" x14ac:dyDescent="0.25"/>
    <row r="1203" s="78" customFormat="1" x14ac:dyDescent="0.25"/>
    <row r="1204" s="78" customFormat="1" x14ac:dyDescent="0.25"/>
    <row r="1205" s="78" customFormat="1" x14ac:dyDescent="0.25"/>
    <row r="1206" s="78" customFormat="1" x14ac:dyDescent="0.25"/>
    <row r="1207" s="78" customFormat="1" x14ac:dyDescent="0.25"/>
    <row r="1208" s="78" customFormat="1" x14ac:dyDescent="0.25"/>
    <row r="1209" s="78" customFormat="1" x14ac:dyDescent="0.25"/>
    <row r="1210" s="78" customFormat="1" x14ac:dyDescent="0.25"/>
    <row r="1211" s="78" customFormat="1" x14ac:dyDescent="0.25"/>
    <row r="1212" s="78" customFormat="1" x14ac:dyDescent="0.25"/>
    <row r="1213" s="78" customFormat="1" x14ac:dyDescent="0.25"/>
    <row r="1214" s="78" customFormat="1" x14ac:dyDescent="0.25"/>
    <row r="1215" s="78" customFormat="1" x14ac:dyDescent="0.25"/>
    <row r="1216" s="78" customFormat="1" x14ac:dyDescent="0.25"/>
    <row r="1217" s="78" customFormat="1" x14ac:dyDescent="0.25"/>
    <row r="1218" s="78" customFormat="1" x14ac:dyDescent="0.25"/>
    <row r="1219" s="78" customFormat="1" x14ac:dyDescent="0.25"/>
    <row r="1220" s="78" customFormat="1" x14ac:dyDescent="0.25"/>
    <row r="1221" s="78" customFormat="1" x14ac:dyDescent="0.25"/>
    <row r="1222" s="78" customFormat="1" x14ac:dyDescent="0.25"/>
    <row r="1223" s="78" customFormat="1" x14ac:dyDescent="0.25"/>
    <row r="1224" s="78" customFormat="1" x14ac:dyDescent="0.25"/>
    <row r="1225" s="78" customFormat="1" x14ac:dyDescent="0.25"/>
    <row r="1226" s="78" customFormat="1" x14ac:dyDescent="0.25"/>
    <row r="1227" s="78" customFormat="1" x14ac:dyDescent="0.25"/>
    <row r="1228" s="78" customFormat="1" x14ac:dyDescent="0.25"/>
    <row r="1229" s="78" customFormat="1" x14ac:dyDescent="0.25"/>
    <row r="1230" s="78" customFormat="1" x14ac:dyDescent="0.25"/>
    <row r="1231" s="78" customFormat="1" x14ac:dyDescent="0.25"/>
    <row r="1232" s="78" customFormat="1" x14ac:dyDescent="0.25"/>
    <row r="1233" s="78" customFormat="1" x14ac:dyDescent="0.25"/>
    <row r="1234" s="78" customFormat="1" x14ac:dyDescent="0.25"/>
    <row r="1235" s="78" customFormat="1" x14ac:dyDescent="0.25"/>
    <row r="1236" s="78" customFormat="1" x14ac:dyDescent="0.25"/>
    <row r="1237" s="78" customFormat="1" x14ac:dyDescent="0.25"/>
    <row r="1238" s="78" customFormat="1" x14ac:dyDescent="0.25"/>
    <row r="1239" s="78" customFormat="1" x14ac:dyDescent="0.25"/>
    <row r="1240" s="78" customFormat="1" x14ac:dyDescent="0.25"/>
    <row r="1241" s="78" customFormat="1" x14ac:dyDescent="0.25"/>
    <row r="1242" s="78" customFormat="1" x14ac:dyDescent="0.25"/>
    <row r="1243" s="78" customFormat="1" x14ac:dyDescent="0.25"/>
    <row r="1244" s="78" customFormat="1" x14ac:dyDescent="0.25"/>
    <row r="1245" s="78" customFormat="1" x14ac:dyDescent="0.25"/>
    <row r="1246" s="78" customFormat="1" x14ac:dyDescent="0.25"/>
    <row r="1247" s="78" customFormat="1" x14ac:dyDescent="0.25"/>
    <row r="1248" s="78" customFormat="1" x14ac:dyDescent="0.25"/>
    <row r="1249" s="78" customFormat="1" x14ac:dyDescent="0.25"/>
    <row r="1250" s="78" customFormat="1" x14ac:dyDescent="0.25"/>
    <row r="1251" s="78" customFormat="1" x14ac:dyDescent="0.25"/>
    <row r="1252" s="78" customFormat="1" x14ac:dyDescent="0.25"/>
    <row r="1253" s="78" customFormat="1" x14ac:dyDescent="0.25"/>
    <row r="1254" s="78" customFormat="1" x14ac:dyDescent="0.25"/>
    <row r="1255" s="78" customFormat="1" x14ac:dyDescent="0.25"/>
    <row r="1256" s="78" customFormat="1" x14ac:dyDescent="0.25"/>
    <row r="1257" s="78" customFormat="1" x14ac:dyDescent="0.25"/>
    <row r="1258" s="78" customFormat="1" x14ac:dyDescent="0.25"/>
    <row r="1259" s="78" customFormat="1" x14ac:dyDescent="0.25"/>
    <row r="1260" s="78" customFormat="1" x14ac:dyDescent="0.25"/>
    <row r="1261" s="78" customFormat="1" x14ac:dyDescent="0.25"/>
    <row r="1262" s="78" customFormat="1" x14ac:dyDescent="0.25"/>
    <row r="1263" s="78" customFormat="1" x14ac:dyDescent="0.25"/>
    <row r="1264" s="78" customFormat="1" x14ac:dyDescent="0.25"/>
    <row r="1265" s="78" customFormat="1" x14ac:dyDescent="0.25"/>
    <row r="1266" s="78" customFormat="1" x14ac:dyDescent="0.25"/>
    <row r="1267" s="78" customFormat="1" x14ac:dyDescent="0.25"/>
    <row r="1268" s="78" customFormat="1" x14ac:dyDescent="0.25"/>
    <row r="1269" s="78" customFormat="1" x14ac:dyDescent="0.25"/>
    <row r="1270" s="78" customFormat="1" x14ac:dyDescent="0.25"/>
    <row r="1271" s="78" customFormat="1" x14ac:dyDescent="0.25"/>
    <row r="1272" s="78" customFormat="1" x14ac:dyDescent="0.25"/>
    <row r="1273" s="78" customFormat="1" x14ac:dyDescent="0.25"/>
    <row r="1274" s="78" customFormat="1" x14ac:dyDescent="0.25"/>
    <row r="1275" s="78" customFormat="1" x14ac:dyDescent="0.25"/>
    <row r="1276" s="78" customFormat="1" x14ac:dyDescent="0.25"/>
    <row r="1277" s="78" customFormat="1" x14ac:dyDescent="0.25"/>
    <row r="1278" s="78" customFormat="1" x14ac:dyDescent="0.25"/>
    <row r="1279" s="78" customFormat="1" x14ac:dyDescent="0.25"/>
    <row r="1280" s="78" customFormat="1" x14ac:dyDescent="0.25"/>
    <row r="1281" s="78" customFormat="1" x14ac:dyDescent="0.25"/>
    <row r="1282" s="78" customFormat="1" x14ac:dyDescent="0.25"/>
    <row r="1283" s="78" customFormat="1" x14ac:dyDescent="0.25"/>
    <row r="1284" s="78" customFormat="1" x14ac:dyDescent="0.25"/>
    <row r="1285" s="78" customFormat="1" x14ac:dyDescent="0.25"/>
    <row r="1286" s="78" customFormat="1" x14ac:dyDescent="0.25"/>
    <row r="1287" s="78" customFormat="1" x14ac:dyDescent="0.25"/>
    <row r="1288" s="78" customFormat="1" x14ac:dyDescent="0.25"/>
    <row r="1289" s="78" customFormat="1" x14ac:dyDescent="0.25"/>
    <row r="1290" s="78" customFormat="1" x14ac:dyDescent="0.25"/>
    <row r="1291" s="78" customFormat="1" x14ac:dyDescent="0.25"/>
    <row r="1292" s="78" customFormat="1" x14ac:dyDescent="0.25"/>
    <row r="1293" s="78" customFormat="1" x14ac:dyDescent="0.25"/>
    <row r="1294" s="78" customFormat="1" x14ac:dyDescent="0.25"/>
    <row r="1295" s="78" customFormat="1" x14ac:dyDescent="0.25"/>
    <row r="1296" s="78" customFormat="1" x14ac:dyDescent="0.25"/>
    <row r="1297" s="78" customFormat="1" x14ac:dyDescent="0.25"/>
    <row r="1298" s="78" customFormat="1" x14ac:dyDescent="0.25"/>
    <row r="1299" s="78" customFormat="1" x14ac:dyDescent="0.25"/>
    <row r="1300" s="78" customFormat="1" x14ac:dyDescent="0.25"/>
    <row r="1301" s="78" customFormat="1" x14ac:dyDescent="0.25"/>
    <row r="1302" s="78" customFormat="1" x14ac:dyDescent="0.25"/>
    <row r="1303" s="78" customFormat="1" x14ac:dyDescent="0.25"/>
    <row r="1304" s="78" customFormat="1" x14ac:dyDescent="0.25"/>
    <row r="1305" s="78" customFormat="1" x14ac:dyDescent="0.25"/>
    <row r="1306" s="78" customFormat="1" x14ac:dyDescent="0.25"/>
    <row r="1307" s="78" customFormat="1" x14ac:dyDescent="0.25"/>
    <row r="1308" s="78" customFormat="1" x14ac:dyDescent="0.25"/>
    <row r="1309" s="78" customFormat="1" x14ac:dyDescent="0.25"/>
    <row r="1310" s="78" customFormat="1" x14ac:dyDescent="0.25"/>
    <row r="1311" s="78" customFormat="1" x14ac:dyDescent="0.25"/>
    <row r="1312" s="78" customFormat="1" x14ac:dyDescent="0.25"/>
    <row r="1313" s="78" customFormat="1" x14ac:dyDescent="0.25"/>
    <row r="1314" s="78" customFormat="1" x14ac:dyDescent="0.25"/>
    <row r="1315" s="78" customFormat="1" x14ac:dyDescent="0.25"/>
    <row r="1316" s="78" customFormat="1" x14ac:dyDescent="0.25"/>
    <row r="1317" s="78" customFormat="1" x14ac:dyDescent="0.25"/>
    <row r="1318" s="78" customFormat="1" x14ac:dyDescent="0.25"/>
    <row r="1319" s="78" customFormat="1" x14ac:dyDescent="0.25"/>
    <row r="1320" s="78" customFormat="1" x14ac:dyDescent="0.25"/>
    <row r="1321" s="78" customFormat="1" x14ac:dyDescent="0.25"/>
    <row r="1322" s="78" customFormat="1" x14ac:dyDescent="0.25"/>
    <row r="1323" s="78" customFormat="1" x14ac:dyDescent="0.25"/>
    <row r="1324" s="78" customFormat="1" x14ac:dyDescent="0.25"/>
    <row r="1325" s="78" customFormat="1" x14ac:dyDescent="0.25"/>
    <row r="1326" s="78" customFormat="1" x14ac:dyDescent="0.25"/>
    <row r="1327" s="78" customFormat="1" x14ac:dyDescent="0.25"/>
    <row r="1328" s="78" customFormat="1" x14ac:dyDescent="0.25"/>
    <row r="1329" s="78" customFormat="1" x14ac:dyDescent="0.25"/>
    <row r="1330" s="78" customFormat="1" x14ac:dyDescent="0.25"/>
    <row r="1331" s="78" customFormat="1" x14ac:dyDescent="0.25"/>
    <row r="1332" s="78" customFormat="1" x14ac:dyDescent="0.25"/>
    <row r="1333" s="78" customFormat="1" x14ac:dyDescent="0.25"/>
    <row r="1334" s="78" customFormat="1" x14ac:dyDescent="0.25"/>
    <row r="1335" s="78" customFormat="1" x14ac:dyDescent="0.25"/>
    <row r="1336" s="78" customFormat="1" x14ac:dyDescent="0.25"/>
    <row r="1337" s="78" customFormat="1" x14ac:dyDescent="0.25"/>
    <row r="1338" s="78" customFormat="1" x14ac:dyDescent="0.25"/>
    <row r="1339" s="78" customFormat="1" x14ac:dyDescent="0.25"/>
    <row r="1340" s="78" customFormat="1" x14ac:dyDescent="0.25"/>
    <row r="1341" s="78" customFormat="1" x14ac:dyDescent="0.25"/>
    <row r="1342" s="78" customFormat="1" x14ac:dyDescent="0.25"/>
    <row r="1343" s="78" customFormat="1" x14ac:dyDescent="0.25"/>
    <row r="1344" s="78" customFormat="1" x14ac:dyDescent="0.25"/>
    <row r="1345" s="78" customFormat="1" x14ac:dyDescent="0.25"/>
    <row r="1346" s="78" customFormat="1" x14ac:dyDescent="0.25"/>
    <row r="1347" s="78" customFormat="1" x14ac:dyDescent="0.25"/>
    <row r="1348" s="78" customFormat="1" x14ac:dyDescent="0.25"/>
    <row r="1349" s="78" customFormat="1" x14ac:dyDescent="0.25"/>
    <row r="1350" s="78" customFormat="1" x14ac:dyDescent="0.25"/>
    <row r="1351" s="78" customFormat="1" x14ac:dyDescent="0.25"/>
    <row r="1352" s="78" customFormat="1" x14ac:dyDescent="0.25"/>
    <row r="1353" s="78" customFormat="1" x14ac:dyDescent="0.25"/>
    <row r="1354" s="78" customFormat="1" x14ac:dyDescent="0.25"/>
    <row r="1355" s="78" customFormat="1" x14ac:dyDescent="0.25"/>
    <row r="1356" s="78" customFormat="1" x14ac:dyDescent="0.25"/>
    <row r="1357" s="78" customFormat="1" x14ac:dyDescent="0.25"/>
    <row r="1358" s="78" customFormat="1" x14ac:dyDescent="0.25"/>
    <row r="1359" s="78" customFormat="1" x14ac:dyDescent="0.25"/>
    <row r="1360" s="78" customFormat="1" x14ac:dyDescent="0.25"/>
    <row r="1361" s="78" customFormat="1" x14ac:dyDescent="0.25"/>
    <row r="1362" s="78" customFormat="1" x14ac:dyDescent="0.25"/>
    <row r="1363" s="78" customFormat="1" x14ac:dyDescent="0.25"/>
    <row r="1364" s="78" customFormat="1" x14ac:dyDescent="0.25"/>
    <row r="1365" s="78" customFormat="1" x14ac:dyDescent="0.25"/>
    <row r="1366" s="78" customFormat="1" x14ac:dyDescent="0.25"/>
    <row r="1367" s="78" customFormat="1" x14ac:dyDescent="0.25"/>
    <row r="1368" s="78" customFormat="1" x14ac:dyDescent="0.25"/>
    <row r="1369" s="78" customFormat="1" x14ac:dyDescent="0.25"/>
    <row r="1370" s="78" customFormat="1" x14ac:dyDescent="0.25"/>
    <row r="1371" s="78" customFormat="1" x14ac:dyDescent="0.25"/>
    <row r="1372" s="78" customFormat="1" x14ac:dyDescent="0.25"/>
    <row r="1373" s="78" customFormat="1" x14ac:dyDescent="0.25"/>
    <row r="1374" s="78" customFormat="1" x14ac:dyDescent="0.25"/>
    <row r="1375" s="78" customFormat="1" x14ac:dyDescent="0.25"/>
    <row r="1376" s="78" customFormat="1" x14ac:dyDescent="0.25"/>
    <row r="1377" s="78" customFormat="1" x14ac:dyDescent="0.25"/>
    <row r="1378" s="78" customFormat="1" x14ac:dyDescent="0.25"/>
    <row r="1379" s="78" customFormat="1" x14ac:dyDescent="0.25"/>
    <row r="1380" s="78" customFormat="1" x14ac:dyDescent="0.25"/>
    <row r="1381" s="78" customFormat="1" x14ac:dyDescent="0.25"/>
    <row r="1382" s="78" customFormat="1" x14ac:dyDescent="0.25"/>
    <row r="1383" s="78" customFormat="1" x14ac:dyDescent="0.25"/>
    <row r="1384" s="78" customFormat="1" x14ac:dyDescent="0.25"/>
    <row r="1385" s="78" customFormat="1" x14ac:dyDescent="0.25"/>
    <row r="1386" s="78" customFormat="1" x14ac:dyDescent="0.25"/>
    <row r="1387" s="78" customFormat="1" x14ac:dyDescent="0.25"/>
    <row r="1388" s="78" customFormat="1" x14ac:dyDescent="0.25"/>
    <row r="1389" s="78" customFormat="1" x14ac:dyDescent="0.25"/>
    <row r="1390" s="78" customFormat="1" x14ac:dyDescent="0.25"/>
    <row r="1391" s="78" customFormat="1" x14ac:dyDescent="0.25"/>
    <row r="1392" s="78" customFormat="1" x14ac:dyDescent="0.25"/>
    <row r="1393" s="78" customFormat="1" x14ac:dyDescent="0.25"/>
    <row r="1394" s="78" customFormat="1" x14ac:dyDescent="0.25"/>
    <row r="1395" s="78" customFormat="1" x14ac:dyDescent="0.25"/>
    <row r="1396" s="78" customFormat="1" x14ac:dyDescent="0.25"/>
    <row r="1397" s="78" customFormat="1" x14ac:dyDescent="0.25"/>
    <row r="1398" s="78" customFormat="1" x14ac:dyDescent="0.25"/>
    <row r="1399" s="78" customFormat="1" x14ac:dyDescent="0.25"/>
    <row r="1400" s="78" customFormat="1" x14ac:dyDescent="0.25"/>
    <row r="1401" s="78" customFormat="1" x14ac:dyDescent="0.25"/>
    <row r="1402" s="78" customFormat="1" x14ac:dyDescent="0.25"/>
    <row r="1403" s="78" customFormat="1" x14ac:dyDescent="0.25"/>
    <row r="1404" s="78" customFormat="1" x14ac:dyDescent="0.25"/>
    <row r="1405" s="78" customFormat="1" x14ac:dyDescent="0.25"/>
    <row r="1406" s="78" customFormat="1" x14ac:dyDescent="0.25"/>
    <row r="1407" s="78" customFormat="1" x14ac:dyDescent="0.25"/>
    <row r="1408" s="78" customFormat="1" x14ac:dyDescent="0.25"/>
    <row r="1409" s="78" customFormat="1" x14ac:dyDescent="0.25"/>
    <row r="1410" s="78" customFormat="1" x14ac:dyDescent="0.25"/>
    <row r="1411" s="78" customFormat="1" x14ac:dyDescent="0.25"/>
    <row r="1412" s="78" customFormat="1" x14ac:dyDescent="0.25"/>
    <row r="1413" s="78" customFormat="1" x14ac:dyDescent="0.25"/>
    <row r="1414" s="78" customFormat="1" x14ac:dyDescent="0.25"/>
    <row r="1415" s="78" customFormat="1" x14ac:dyDescent="0.25"/>
    <row r="1416" s="78" customFormat="1" x14ac:dyDescent="0.25"/>
    <row r="1417" s="78" customFormat="1" x14ac:dyDescent="0.25"/>
    <row r="1418" s="78" customFormat="1" x14ac:dyDescent="0.25"/>
    <row r="1419" s="78" customFormat="1" x14ac:dyDescent="0.25"/>
    <row r="1420" s="78" customFormat="1" x14ac:dyDescent="0.25"/>
    <row r="1421" s="78" customFormat="1" x14ac:dyDescent="0.25"/>
    <row r="1422" s="78" customFormat="1" x14ac:dyDescent="0.25"/>
    <row r="1423" s="78" customFormat="1" x14ac:dyDescent="0.25"/>
    <row r="1424" s="78" customFormat="1" x14ac:dyDescent="0.25"/>
    <row r="1425" s="78" customFormat="1" x14ac:dyDescent="0.25"/>
    <row r="1426" s="78" customFormat="1" x14ac:dyDescent="0.25"/>
    <row r="1427" s="78" customFormat="1" x14ac:dyDescent="0.25"/>
    <row r="1428" s="78" customFormat="1" x14ac:dyDescent="0.25"/>
    <row r="1429" s="78" customFormat="1" x14ac:dyDescent="0.25"/>
    <row r="1430" s="78" customFormat="1" x14ac:dyDescent="0.25"/>
    <row r="1431" s="78" customFormat="1" x14ac:dyDescent="0.25"/>
    <row r="1432" s="78" customFormat="1" x14ac:dyDescent="0.25"/>
    <row r="1433" s="78" customFormat="1" x14ac:dyDescent="0.25"/>
    <row r="1434" s="78" customFormat="1" x14ac:dyDescent="0.25"/>
    <row r="1435" s="78" customFormat="1" x14ac:dyDescent="0.25"/>
    <row r="1436" s="78" customFormat="1" x14ac:dyDescent="0.25"/>
    <row r="1437" s="78" customFormat="1" x14ac:dyDescent="0.25"/>
    <row r="1438" s="78" customFormat="1" x14ac:dyDescent="0.25"/>
    <row r="1439" s="78" customFormat="1" x14ac:dyDescent="0.25"/>
    <row r="1440" s="78" customFormat="1" x14ac:dyDescent="0.25"/>
    <row r="1441" s="78" customFormat="1" x14ac:dyDescent="0.25"/>
    <row r="1442" s="78" customFormat="1" x14ac:dyDescent="0.25"/>
    <row r="1443" s="78" customFormat="1" x14ac:dyDescent="0.25"/>
    <row r="1444" s="78" customFormat="1" x14ac:dyDescent="0.25"/>
    <row r="1445" s="78" customFormat="1" x14ac:dyDescent="0.25"/>
    <row r="1446" s="78" customFormat="1" x14ac:dyDescent="0.25"/>
    <row r="1447" s="78" customFormat="1" x14ac:dyDescent="0.25"/>
    <row r="1448" s="78" customFormat="1" x14ac:dyDescent="0.25"/>
    <row r="1449" s="78" customFormat="1" x14ac:dyDescent="0.25"/>
    <row r="1450" s="78" customFormat="1" x14ac:dyDescent="0.25"/>
    <row r="1451" s="78" customFormat="1" x14ac:dyDescent="0.25"/>
    <row r="1452" s="78" customFormat="1" x14ac:dyDescent="0.25"/>
    <row r="1453" s="78" customFormat="1" x14ac:dyDescent="0.25"/>
    <row r="1454" s="78" customFormat="1" x14ac:dyDescent="0.25"/>
    <row r="1455" s="78" customFormat="1" x14ac:dyDescent="0.25"/>
    <row r="1456" s="78" customFormat="1" x14ac:dyDescent="0.25"/>
    <row r="1457" s="78" customFormat="1" x14ac:dyDescent="0.25"/>
    <row r="1458" s="78" customFormat="1" x14ac:dyDescent="0.25"/>
    <row r="1459" s="78" customFormat="1" x14ac:dyDescent="0.25"/>
    <row r="1460" s="78" customFormat="1" x14ac:dyDescent="0.25"/>
    <row r="1461" s="78" customFormat="1" x14ac:dyDescent="0.25"/>
    <row r="1462" s="78" customFormat="1" x14ac:dyDescent="0.25"/>
    <row r="1463" s="78" customFormat="1" x14ac:dyDescent="0.25"/>
    <row r="1464" s="78" customFormat="1" x14ac:dyDescent="0.25"/>
    <row r="1465" s="78" customFormat="1" x14ac:dyDescent="0.25"/>
    <row r="1466" s="78" customFormat="1" x14ac:dyDescent="0.25"/>
    <row r="1467" s="78" customFormat="1" x14ac:dyDescent="0.25"/>
    <row r="1468" s="78" customFormat="1" x14ac:dyDescent="0.25"/>
    <row r="1469" s="78" customFormat="1" x14ac:dyDescent="0.25"/>
    <row r="1470" s="78" customFormat="1" x14ac:dyDescent="0.25"/>
    <row r="1471" s="78" customFormat="1" x14ac:dyDescent="0.25"/>
    <row r="1472" s="78" customFormat="1" x14ac:dyDescent="0.25"/>
    <row r="1473" s="78" customFormat="1" x14ac:dyDescent="0.25"/>
    <row r="1474" s="78" customFormat="1" x14ac:dyDescent="0.25"/>
    <row r="1475" s="78" customFormat="1" x14ac:dyDescent="0.25"/>
    <row r="1476" s="78" customFormat="1" x14ac:dyDescent="0.25"/>
    <row r="1477" s="78" customFormat="1" x14ac:dyDescent="0.25"/>
    <row r="1478" s="78" customFormat="1" x14ac:dyDescent="0.25"/>
    <row r="1479" s="78" customFormat="1" x14ac:dyDescent="0.25"/>
    <row r="1480" s="78" customFormat="1" x14ac:dyDescent="0.25"/>
    <row r="1481" s="78" customFormat="1" x14ac:dyDescent="0.25"/>
    <row r="1482" s="78" customFormat="1" x14ac:dyDescent="0.25"/>
    <row r="1483" s="78" customFormat="1" x14ac:dyDescent="0.25"/>
    <row r="1484" s="78" customFormat="1" x14ac:dyDescent="0.25"/>
    <row r="1485" s="78" customFormat="1" x14ac:dyDescent="0.25"/>
    <row r="1486" s="78" customFormat="1" x14ac:dyDescent="0.25"/>
    <row r="1487" s="78" customFormat="1" x14ac:dyDescent="0.25"/>
    <row r="1488" s="78" customFormat="1" x14ac:dyDescent="0.25"/>
    <row r="1489" s="78" customFormat="1" x14ac:dyDescent="0.25"/>
    <row r="1490" s="78" customFormat="1" x14ac:dyDescent="0.25"/>
    <row r="1491" s="78" customFormat="1" x14ac:dyDescent="0.25"/>
    <row r="1492" s="78" customFormat="1" x14ac:dyDescent="0.25"/>
    <row r="1493" s="78" customFormat="1" x14ac:dyDescent="0.25"/>
    <row r="1494" s="78" customFormat="1" x14ac:dyDescent="0.25"/>
    <row r="1495" s="78" customFormat="1" x14ac:dyDescent="0.25"/>
    <row r="1496" s="78" customFormat="1" x14ac:dyDescent="0.25"/>
    <row r="1497" s="78" customFormat="1" x14ac:dyDescent="0.25"/>
    <row r="1498" s="78" customFormat="1" x14ac:dyDescent="0.25"/>
    <row r="1499" s="78" customFormat="1" x14ac:dyDescent="0.25"/>
    <row r="1500" s="78" customFormat="1" x14ac:dyDescent="0.25"/>
    <row r="1501" s="78" customFormat="1" x14ac:dyDescent="0.25"/>
    <row r="1502" s="78" customFormat="1" x14ac:dyDescent="0.25"/>
    <row r="1503" s="78" customFormat="1" x14ac:dyDescent="0.25"/>
    <row r="1504" s="78" customFormat="1" x14ac:dyDescent="0.25"/>
    <row r="1505" s="78" customFormat="1" x14ac:dyDescent="0.25"/>
    <row r="1506" s="78" customFormat="1" x14ac:dyDescent="0.25"/>
    <row r="1507" s="78" customFormat="1" x14ac:dyDescent="0.25"/>
    <row r="1508" s="78" customFormat="1" x14ac:dyDescent="0.25"/>
    <row r="1509" s="78" customFormat="1" x14ac:dyDescent="0.25"/>
    <row r="1510" s="78" customFormat="1" x14ac:dyDescent="0.25"/>
    <row r="1511" s="78" customFormat="1" x14ac:dyDescent="0.25"/>
    <row r="1512" s="78" customFormat="1" x14ac:dyDescent="0.25"/>
    <row r="1513" s="78" customFormat="1" x14ac:dyDescent="0.25"/>
    <row r="1514" s="78" customFormat="1" x14ac:dyDescent="0.25"/>
    <row r="1515" s="78" customFormat="1" x14ac:dyDescent="0.25"/>
    <row r="1516" s="78" customFormat="1" x14ac:dyDescent="0.25"/>
    <row r="1517" s="78" customFormat="1" x14ac:dyDescent="0.25"/>
    <row r="1518" s="78" customFormat="1" x14ac:dyDescent="0.25"/>
    <row r="1519" s="78" customFormat="1" x14ac:dyDescent="0.25"/>
    <row r="1520" s="78" customFormat="1" x14ac:dyDescent="0.25"/>
    <row r="1521" s="78" customFormat="1" x14ac:dyDescent="0.25"/>
    <row r="1522" s="78" customFormat="1" x14ac:dyDescent="0.25"/>
    <row r="1523" s="78" customFormat="1" x14ac:dyDescent="0.25"/>
    <row r="1524" s="78" customFormat="1" x14ac:dyDescent="0.25"/>
    <row r="1525" s="78" customFormat="1" x14ac:dyDescent="0.25"/>
    <row r="1526" s="78" customFormat="1" x14ac:dyDescent="0.25"/>
    <row r="1527" s="78" customFormat="1" x14ac:dyDescent="0.25"/>
    <row r="1528" s="78" customFormat="1" x14ac:dyDescent="0.25"/>
    <row r="1529" s="78" customFormat="1" x14ac:dyDescent="0.25"/>
    <row r="1530" s="78" customFormat="1" x14ac:dyDescent="0.25"/>
    <row r="1531" s="78" customFormat="1" x14ac:dyDescent="0.25"/>
    <row r="1532" s="78" customFormat="1" x14ac:dyDescent="0.25"/>
    <row r="1533" s="78" customFormat="1" x14ac:dyDescent="0.25"/>
    <row r="1534" s="78" customFormat="1" x14ac:dyDescent="0.25"/>
    <row r="1535" s="78" customFormat="1" x14ac:dyDescent="0.25"/>
    <row r="1536" s="78" customFormat="1" x14ac:dyDescent="0.25"/>
    <row r="1537" s="78" customFormat="1" x14ac:dyDescent="0.25"/>
    <row r="1538" s="78" customFormat="1" x14ac:dyDescent="0.25"/>
    <row r="1539" s="78" customFormat="1" x14ac:dyDescent="0.25"/>
    <row r="1540" s="78" customFormat="1" x14ac:dyDescent="0.25"/>
    <row r="1541" s="78" customFormat="1" x14ac:dyDescent="0.25"/>
    <row r="1542" s="78" customFormat="1" x14ac:dyDescent="0.25"/>
    <row r="1543" s="78" customFormat="1" x14ac:dyDescent="0.25"/>
    <row r="1544" s="78" customFormat="1" x14ac:dyDescent="0.25"/>
    <row r="1545" s="78" customFormat="1" x14ac:dyDescent="0.25"/>
    <row r="1546" s="78" customFormat="1" x14ac:dyDescent="0.25"/>
    <row r="1547" s="78" customFormat="1" x14ac:dyDescent="0.25"/>
    <row r="1548" s="78" customFormat="1" x14ac:dyDescent="0.25"/>
    <row r="1549" s="78" customFormat="1" x14ac:dyDescent="0.25"/>
    <row r="1550" s="78" customFormat="1" x14ac:dyDescent="0.25"/>
    <row r="1551" s="78" customFormat="1" x14ac:dyDescent="0.25"/>
    <row r="1552" s="78" customFormat="1" x14ac:dyDescent="0.25"/>
    <row r="1553" s="78" customFormat="1" x14ac:dyDescent="0.25"/>
    <row r="1554" s="78" customFormat="1" x14ac:dyDescent="0.25"/>
    <row r="1555" s="78" customFormat="1" x14ac:dyDescent="0.25"/>
    <row r="1556" s="78" customFormat="1" x14ac:dyDescent="0.25"/>
    <row r="1557" s="78" customFormat="1" x14ac:dyDescent="0.25"/>
    <row r="1558" s="78" customFormat="1" x14ac:dyDescent="0.25"/>
    <row r="1559" s="78" customFormat="1" x14ac:dyDescent="0.25"/>
    <row r="1560" s="78" customFormat="1" x14ac:dyDescent="0.25"/>
    <row r="1561" s="78" customFormat="1" x14ac:dyDescent="0.25"/>
    <row r="1562" s="78" customFormat="1" x14ac:dyDescent="0.25"/>
    <row r="1563" s="78" customFormat="1" x14ac:dyDescent="0.25"/>
    <row r="1564" s="78" customFormat="1" x14ac:dyDescent="0.25"/>
    <row r="1565" s="78" customFormat="1" x14ac:dyDescent="0.25"/>
    <row r="1566" s="78" customFormat="1" x14ac:dyDescent="0.25"/>
    <row r="1567" s="78" customFormat="1" x14ac:dyDescent="0.25"/>
    <row r="1568" s="78" customFormat="1" x14ac:dyDescent="0.25"/>
    <row r="1569" s="78" customFormat="1" x14ac:dyDescent="0.25"/>
    <row r="1570" s="78" customFormat="1" x14ac:dyDescent="0.25"/>
    <row r="1571" s="78" customFormat="1" x14ac:dyDescent="0.25"/>
    <row r="1572" s="78" customFormat="1" x14ac:dyDescent="0.25"/>
    <row r="1573" s="78" customFormat="1" x14ac:dyDescent="0.25"/>
    <row r="1574" s="78" customFormat="1" x14ac:dyDescent="0.25"/>
    <row r="1575" s="78" customFormat="1" x14ac:dyDescent="0.25"/>
    <row r="1576" s="78" customFormat="1" x14ac:dyDescent="0.25"/>
    <row r="1577" s="78" customFormat="1" x14ac:dyDescent="0.25"/>
    <row r="1578" s="78" customFormat="1" x14ac:dyDescent="0.25"/>
    <row r="1579" s="78" customFormat="1" x14ac:dyDescent="0.25"/>
    <row r="1580" s="78" customFormat="1" x14ac:dyDescent="0.25"/>
    <row r="1581" s="78" customFormat="1" x14ac:dyDescent="0.25"/>
    <row r="1582" s="78" customFormat="1" x14ac:dyDescent="0.25"/>
    <row r="1583" s="78" customFormat="1" x14ac:dyDescent="0.25"/>
    <row r="1584" s="78" customFormat="1" x14ac:dyDescent="0.25"/>
    <row r="1585" s="78" customFormat="1" x14ac:dyDescent="0.25"/>
    <row r="1586" s="78" customFormat="1" x14ac:dyDescent="0.25"/>
    <row r="1587" s="78" customFormat="1" x14ac:dyDescent="0.25"/>
    <row r="1588" s="78" customFormat="1" x14ac:dyDescent="0.25"/>
    <row r="1589" s="78" customFormat="1" x14ac:dyDescent="0.25"/>
    <row r="1590" s="78" customFormat="1" x14ac:dyDescent="0.25"/>
    <row r="1591" s="78" customFormat="1" x14ac:dyDescent="0.25"/>
    <row r="1592" s="78" customFormat="1" x14ac:dyDescent="0.25"/>
    <row r="1593" s="78" customFormat="1" x14ac:dyDescent="0.25"/>
    <row r="1594" s="78" customFormat="1" x14ac:dyDescent="0.25"/>
    <row r="1595" s="78" customFormat="1" x14ac:dyDescent="0.25"/>
    <row r="1596" s="78" customFormat="1" x14ac:dyDescent="0.25"/>
    <row r="1597" s="78" customFormat="1" x14ac:dyDescent="0.25"/>
    <row r="1598" s="78" customFormat="1" x14ac:dyDescent="0.25"/>
    <row r="1599" s="78" customFormat="1" x14ac:dyDescent="0.25"/>
    <row r="1600" s="78" customFormat="1" x14ac:dyDescent="0.25"/>
    <row r="1601" s="78" customFormat="1" x14ac:dyDescent="0.25"/>
    <row r="1602" s="78" customFormat="1" x14ac:dyDescent="0.25"/>
    <row r="1603" s="78" customFormat="1" x14ac:dyDescent="0.25"/>
    <row r="1604" s="78" customFormat="1" x14ac:dyDescent="0.25"/>
    <row r="1605" s="78" customFormat="1" x14ac:dyDescent="0.25"/>
    <row r="1606" s="78" customFormat="1" x14ac:dyDescent="0.25"/>
    <row r="1607" s="78" customFormat="1" x14ac:dyDescent="0.25"/>
    <row r="1608" s="78" customFormat="1" x14ac:dyDescent="0.25"/>
    <row r="1609" s="78" customFormat="1" x14ac:dyDescent="0.25"/>
    <row r="1610" s="78" customFormat="1" x14ac:dyDescent="0.25"/>
    <row r="1611" s="78" customFormat="1" x14ac:dyDescent="0.25"/>
    <row r="1612" s="78" customFormat="1" x14ac:dyDescent="0.25"/>
    <row r="1613" s="78" customFormat="1" x14ac:dyDescent="0.25"/>
    <row r="1614" s="78" customFormat="1" x14ac:dyDescent="0.25"/>
    <row r="1615" s="78" customFormat="1" x14ac:dyDescent="0.25"/>
    <row r="1616" s="78" customFormat="1" x14ac:dyDescent="0.25"/>
    <row r="1617" s="78" customFormat="1" x14ac:dyDescent="0.25"/>
    <row r="1618" s="78" customFormat="1" x14ac:dyDescent="0.25"/>
    <row r="1619" s="78" customFormat="1" x14ac:dyDescent="0.25"/>
    <row r="1620" s="78" customFormat="1" x14ac:dyDescent="0.25"/>
    <row r="1621" s="78" customFormat="1" x14ac:dyDescent="0.25"/>
    <row r="1622" s="78" customFormat="1" x14ac:dyDescent="0.25"/>
    <row r="1623" s="78" customFormat="1" x14ac:dyDescent="0.25"/>
    <row r="1624" s="78" customFormat="1" x14ac:dyDescent="0.25"/>
    <row r="1625" s="78" customFormat="1" x14ac:dyDescent="0.25"/>
    <row r="1626" s="78" customFormat="1" x14ac:dyDescent="0.25"/>
    <row r="1627" s="78" customFormat="1" x14ac:dyDescent="0.25"/>
    <row r="1628" s="78" customFormat="1" x14ac:dyDescent="0.25"/>
    <row r="1629" s="78" customFormat="1" x14ac:dyDescent="0.25"/>
    <row r="1630" s="78" customFormat="1" x14ac:dyDescent="0.25"/>
    <row r="1631" s="78" customFormat="1" x14ac:dyDescent="0.25"/>
    <row r="1632" s="78" customFormat="1" x14ac:dyDescent="0.25"/>
    <row r="1633" s="78" customFormat="1" x14ac:dyDescent="0.25"/>
    <row r="1634" s="78" customFormat="1" x14ac:dyDescent="0.25"/>
    <row r="1635" s="78" customFormat="1" x14ac:dyDescent="0.25"/>
    <row r="1636" s="78" customFormat="1" x14ac:dyDescent="0.25"/>
    <row r="1637" s="78" customFormat="1" x14ac:dyDescent="0.25"/>
    <row r="1638" s="78" customFormat="1" x14ac:dyDescent="0.25"/>
    <row r="1639" s="78" customFormat="1" x14ac:dyDescent="0.25"/>
    <row r="1640" s="78" customFormat="1" x14ac:dyDescent="0.25"/>
    <row r="1641" s="78" customFormat="1" x14ac:dyDescent="0.25"/>
    <row r="1642" s="78" customFormat="1" x14ac:dyDescent="0.25"/>
    <row r="1643" s="78" customFormat="1" x14ac:dyDescent="0.25"/>
    <row r="1644" s="78" customFormat="1" x14ac:dyDescent="0.25"/>
    <row r="1645" s="78" customFormat="1" x14ac:dyDescent="0.25"/>
    <row r="1646" s="78" customFormat="1" x14ac:dyDescent="0.25"/>
    <row r="1647" s="78" customFormat="1" x14ac:dyDescent="0.25"/>
    <row r="1648" s="78" customFormat="1" x14ac:dyDescent="0.25"/>
    <row r="1649" s="78" customFormat="1" x14ac:dyDescent="0.25"/>
    <row r="1650" s="78" customFormat="1" x14ac:dyDescent="0.25"/>
    <row r="1651" s="78" customFormat="1" x14ac:dyDescent="0.25"/>
    <row r="1652" s="78" customFormat="1" x14ac:dyDescent="0.25"/>
    <row r="1653" s="78" customFormat="1" x14ac:dyDescent="0.25"/>
    <row r="1654" s="78" customFormat="1" x14ac:dyDescent="0.25"/>
    <row r="1655" s="78" customFormat="1" x14ac:dyDescent="0.25"/>
    <row r="1656" s="78" customFormat="1" x14ac:dyDescent="0.25"/>
    <row r="1657" s="78" customFormat="1" x14ac:dyDescent="0.25"/>
    <row r="1658" s="78" customFormat="1" x14ac:dyDescent="0.25"/>
    <row r="1659" s="78" customFormat="1" x14ac:dyDescent="0.25"/>
    <row r="1660" s="78" customFormat="1" x14ac:dyDescent="0.25"/>
    <row r="1661" s="78" customFormat="1" x14ac:dyDescent="0.25"/>
    <row r="1662" s="78" customFormat="1" x14ac:dyDescent="0.25"/>
    <row r="1663" s="78" customFormat="1" x14ac:dyDescent="0.25"/>
    <row r="1664" s="78" customFormat="1" x14ac:dyDescent="0.25"/>
    <row r="1665" s="78" customFormat="1" x14ac:dyDescent="0.25"/>
    <row r="1666" s="78" customFormat="1" x14ac:dyDescent="0.25"/>
    <row r="1667" s="78" customFormat="1" x14ac:dyDescent="0.25"/>
    <row r="1668" s="78" customFormat="1" x14ac:dyDescent="0.25"/>
    <row r="1669" s="78" customFormat="1" x14ac:dyDescent="0.25"/>
    <row r="1670" s="78" customFormat="1" x14ac:dyDescent="0.25"/>
    <row r="1671" s="78" customFormat="1" x14ac:dyDescent="0.25"/>
    <row r="1672" s="78" customFormat="1" x14ac:dyDescent="0.25"/>
    <row r="1673" s="78" customFormat="1" x14ac:dyDescent="0.25"/>
    <row r="1674" s="78" customFormat="1" x14ac:dyDescent="0.25"/>
    <row r="1675" s="78" customFormat="1" x14ac:dyDescent="0.25"/>
    <row r="1676" s="78" customFormat="1" x14ac:dyDescent="0.25"/>
    <row r="1677" s="78" customFormat="1" x14ac:dyDescent="0.25"/>
    <row r="1678" s="78" customFormat="1" x14ac:dyDescent="0.25"/>
    <row r="1679" s="78" customFormat="1" x14ac:dyDescent="0.25"/>
    <row r="1680" s="78" customFormat="1" x14ac:dyDescent="0.25"/>
    <row r="1681" s="78" customFormat="1" x14ac:dyDescent="0.25"/>
    <row r="1682" s="78" customFormat="1" x14ac:dyDescent="0.25"/>
    <row r="1683" s="78" customFormat="1" x14ac:dyDescent="0.25"/>
    <row r="1684" s="78" customFormat="1" x14ac:dyDescent="0.25"/>
    <row r="1685" s="78" customFormat="1" x14ac:dyDescent="0.25"/>
    <row r="1686" s="78" customFormat="1" x14ac:dyDescent="0.25"/>
    <row r="1687" s="78" customFormat="1" x14ac:dyDescent="0.25"/>
    <row r="1688" s="78" customFormat="1" x14ac:dyDescent="0.25"/>
    <row r="1689" s="78" customFormat="1" x14ac:dyDescent="0.25"/>
    <row r="1690" s="78" customFormat="1" x14ac:dyDescent="0.25"/>
    <row r="1691" s="78" customFormat="1" x14ac:dyDescent="0.25"/>
    <row r="1692" s="78" customFormat="1" x14ac:dyDescent="0.25"/>
    <row r="1693" s="78" customFormat="1" x14ac:dyDescent="0.25"/>
    <row r="1694" s="78" customFormat="1" x14ac:dyDescent="0.25"/>
    <row r="1695" s="78" customFormat="1" x14ac:dyDescent="0.25"/>
    <row r="1696" s="78" customFormat="1" x14ac:dyDescent="0.25"/>
    <row r="1697" s="78" customFormat="1" x14ac:dyDescent="0.25"/>
    <row r="1698" s="78" customFormat="1" x14ac:dyDescent="0.25"/>
    <row r="1699" s="78" customFormat="1" x14ac:dyDescent="0.25"/>
    <row r="1700" s="78" customFormat="1" x14ac:dyDescent="0.25"/>
    <row r="1701" s="78" customFormat="1" x14ac:dyDescent="0.25"/>
    <row r="1702" s="78" customFormat="1" x14ac:dyDescent="0.25"/>
    <row r="1703" s="78" customFormat="1" x14ac:dyDescent="0.25"/>
    <row r="1704" s="78" customFormat="1" x14ac:dyDescent="0.25"/>
    <row r="1705" s="78" customFormat="1" x14ac:dyDescent="0.25"/>
    <row r="1706" s="78" customFormat="1" x14ac:dyDescent="0.25"/>
    <row r="1707" s="78" customFormat="1" x14ac:dyDescent="0.25"/>
    <row r="1708" s="78" customFormat="1" x14ac:dyDescent="0.25"/>
    <row r="1709" s="78" customFormat="1" x14ac:dyDescent="0.25"/>
    <row r="1710" s="78" customFormat="1" x14ac:dyDescent="0.25"/>
    <row r="1711" s="78" customFormat="1" x14ac:dyDescent="0.25"/>
    <row r="1712" s="78" customFormat="1" x14ac:dyDescent="0.25"/>
    <row r="1713" s="78" customFormat="1" x14ac:dyDescent="0.25"/>
    <row r="1714" s="78" customFormat="1" x14ac:dyDescent="0.25"/>
    <row r="1715" s="78" customFormat="1" x14ac:dyDescent="0.25"/>
    <row r="1716" s="78" customFormat="1" x14ac:dyDescent="0.25"/>
    <row r="1717" s="78" customFormat="1" x14ac:dyDescent="0.25"/>
    <row r="1718" s="78" customFormat="1" x14ac:dyDescent="0.25"/>
    <row r="1719" s="78" customFormat="1" x14ac:dyDescent="0.25"/>
    <row r="1720" s="78" customFormat="1" x14ac:dyDescent="0.25"/>
    <row r="1721" s="78" customFormat="1" x14ac:dyDescent="0.25"/>
    <row r="1722" s="78" customFormat="1" x14ac:dyDescent="0.25"/>
    <row r="1723" s="78" customFormat="1" x14ac:dyDescent="0.25"/>
    <row r="1724" s="78" customFormat="1" x14ac:dyDescent="0.25"/>
    <row r="1725" s="78" customFormat="1" x14ac:dyDescent="0.25"/>
    <row r="1726" s="78" customFormat="1" x14ac:dyDescent="0.25"/>
    <row r="1727" s="78" customFormat="1" x14ac:dyDescent="0.25"/>
    <row r="1728" s="78" customFormat="1" x14ac:dyDescent="0.25"/>
    <row r="1729" s="78" customFormat="1" x14ac:dyDescent="0.25"/>
    <row r="1730" s="78" customFormat="1" x14ac:dyDescent="0.25"/>
    <row r="1731" s="78" customFormat="1" x14ac:dyDescent="0.25"/>
    <row r="1732" s="78" customFormat="1" x14ac:dyDescent="0.25"/>
    <row r="1733" s="78" customFormat="1" x14ac:dyDescent="0.25"/>
    <row r="1734" s="78" customFormat="1" x14ac:dyDescent="0.25"/>
    <row r="1735" s="78" customFormat="1" x14ac:dyDescent="0.25"/>
    <row r="1736" s="78" customFormat="1" x14ac:dyDescent="0.25"/>
    <row r="1737" s="78" customFormat="1" x14ac:dyDescent="0.25"/>
    <row r="1738" s="78" customFormat="1" x14ac:dyDescent="0.25"/>
    <row r="1739" s="78" customFormat="1" x14ac:dyDescent="0.25"/>
    <row r="1740" s="78" customFormat="1" x14ac:dyDescent="0.25"/>
    <row r="1741" s="78" customFormat="1" x14ac:dyDescent="0.25"/>
    <row r="1742" s="78" customFormat="1" x14ac:dyDescent="0.25"/>
    <row r="1743" s="78" customFormat="1" x14ac:dyDescent="0.25"/>
    <row r="1744" s="78" customFormat="1" x14ac:dyDescent="0.25"/>
    <row r="1745" s="78" customFormat="1" x14ac:dyDescent="0.25"/>
    <row r="1746" s="78" customFormat="1" x14ac:dyDescent="0.25"/>
    <row r="1747" s="78" customFormat="1" x14ac:dyDescent="0.25"/>
    <row r="1748" s="78" customFormat="1" x14ac:dyDescent="0.25"/>
    <row r="1749" s="78" customFormat="1" x14ac:dyDescent="0.25"/>
    <row r="1750" s="78" customFormat="1" x14ac:dyDescent="0.25"/>
    <row r="1751" s="78" customFormat="1" x14ac:dyDescent="0.25"/>
    <row r="1752" s="78" customFormat="1" x14ac:dyDescent="0.25"/>
    <row r="1753" s="78" customFormat="1" x14ac:dyDescent="0.25"/>
    <row r="1754" s="78" customFormat="1" x14ac:dyDescent="0.25"/>
    <row r="1755" s="78" customFormat="1" x14ac:dyDescent="0.25"/>
    <row r="1756" s="78" customFormat="1" x14ac:dyDescent="0.25"/>
    <row r="1757" s="78" customFormat="1" x14ac:dyDescent="0.25"/>
    <row r="1758" s="78" customFormat="1" x14ac:dyDescent="0.25"/>
    <row r="1759" s="78" customFormat="1" x14ac:dyDescent="0.25"/>
    <row r="1760" s="78" customFormat="1" x14ac:dyDescent="0.25"/>
    <row r="1761" s="78" customFormat="1" x14ac:dyDescent="0.25"/>
    <row r="1762" s="78" customFormat="1" x14ac:dyDescent="0.25"/>
    <row r="1763" s="78" customFormat="1" x14ac:dyDescent="0.25"/>
    <row r="1764" s="78" customFormat="1" x14ac:dyDescent="0.25"/>
    <row r="1765" s="78" customFormat="1" x14ac:dyDescent="0.25"/>
    <row r="1766" s="78" customFormat="1" x14ac:dyDescent="0.25"/>
    <row r="1767" s="78" customFormat="1" x14ac:dyDescent="0.25"/>
    <row r="1768" s="78" customFormat="1" x14ac:dyDescent="0.25"/>
    <row r="1769" s="78" customFormat="1" x14ac:dyDescent="0.25"/>
    <row r="1770" s="78" customFormat="1" x14ac:dyDescent="0.25"/>
    <row r="1771" s="78" customFormat="1" x14ac:dyDescent="0.25"/>
    <row r="1772" s="78" customFormat="1" x14ac:dyDescent="0.25"/>
    <row r="1773" s="78" customFormat="1" x14ac:dyDescent="0.25"/>
    <row r="1774" s="78" customFormat="1" x14ac:dyDescent="0.25"/>
    <row r="1775" s="78" customFormat="1" x14ac:dyDescent="0.25"/>
    <row r="1776" s="78" customFormat="1" x14ac:dyDescent="0.25"/>
    <row r="1777" s="78" customFormat="1" x14ac:dyDescent="0.25"/>
    <row r="1778" s="78" customFormat="1" x14ac:dyDescent="0.25"/>
    <row r="1779" s="78" customFormat="1" x14ac:dyDescent="0.25"/>
    <row r="1780" s="78" customFormat="1" x14ac:dyDescent="0.25"/>
    <row r="1781" s="78" customFormat="1" x14ac:dyDescent="0.25"/>
    <row r="1782" s="78" customFormat="1" x14ac:dyDescent="0.25"/>
    <row r="1783" s="78" customFormat="1" x14ac:dyDescent="0.25"/>
    <row r="1784" s="78" customFormat="1" x14ac:dyDescent="0.25"/>
    <row r="1785" s="78" customFormat="1" x14ac:dyDescent="0.25"/>
    <row r="1786" s="78" customFormat="1" x14ac:dyDescent="0.25"/>
    <row r="1787" s="78" customFormat="1" x14ac:dyDescent="0.25"/>
    <row r="1788" s="78" customFormat="1" x14ac:dyDescent="0.25"/>
    <row r="1789" s="78" customFormat="1" x14ac:dyDescent="0.25"/>
    <row r="1790" s="78" customFormat="1" x14ac:dyDescent="0.25"/>
    <row r="1791" s="78" customFormat="1" x14ac:dyDescent="0.25"/>
    <row r="1792" s="78" customFormat="1" x14ac:dyDescent="0.25"/>
    <row r="1793" s="78" customFormat="1" x14ac:dyDescent="0.25"/>
    <row r="1794" s="78" customFormat="1" x14ac:dyDescent="0.25"/>
    <row r="1795" s="78" customFormat="1" x14ac:dyDescent="0.25"/>
    <row r="1796" s="78" customFormat="1" x14ac:dyDescent="0.25"/>
    <row r="1797" s="78" customFormat="1" x14ac:dyDescent="0.25"/>
    <row r="1798" s="78" customFormat="1" x14ac:dyDescent="0.25"/>
    <row r="1799" s="78" customFormat="1" x14ac:dyDescent="0.25"/>
    <row r="1800" s="78" customFormat="1" x14ac:dyDescent="0.25"/>
    <row r="1801" s="78" customFormat="1" x14ac:dyDescent="0.25"/>
    <row r="1802" s="78" customFormat="1" x14ac:dyDescent="0.25"/>
    <row r="1803" s="78" customFormat="1" x14ac:dyDescent="0.25"/>
    <row r="1804" s="78" customFormat="1" x14ac:dyDescent="0.25"/>
    <row r="1805" s="78" customFormat="1" x14ac:dyDescent="0.25"/>
    <row r="1806" s="78" customFormat="1" x14ac:dyDescent="0.25"/>
    <row r="1807" s="78" customFormat="1" x14ac:dyDescent="0.25"/>
    <row r="1808" s="78" customFormat="1" x14ac:dyDescent="0.25"/>
    <row r="1809" s="78" customFormat="1" x14ac:dyDescent="0.25"/>
    <row r="1810" s="78" customFormat="1" x14ac:dyDescent="0.25"/>
    <row r="1811" s="78" customFormat="1" x14ac:dyDescent="0.25"/>
    <row r="1812" s="78" customFormat="1" x14ac:dyDescent="0.25"/>
    <row r="1813" s="78" customFormat="1" x14ac:dyDescent="0.25"/>
    <row r="1814" s="78" customFormat="1" x14ac:dyDescent="0.25"/>
    <row r="1815" s="78" customFormat="1" x14ac:dyDescent="0.25"/>
    <row r="1816" s="78" customFormat="1" x14ac:dyDescent="0.25"/>
    <row r="1817" s="78" customFormat="1" x14ac:dyDescent="0.25"/>
    <row r="1818" s="78" customFormat="1" x14ac:dyDescent="0.25"/>
    <row r="1819" s="78" customFormat="1" x14ac:dyDescent="0.25"/>
    <row r="1820" s="78" customFormat="1" x14ac:dyDescent="0.25"/>
    <row r="1821" s="78" customFormat="1" x14ac:dyDescent="0.25"/>
    <row r="1822" s="78" customFormat="1" x14ac:dyDescent="0.25"/>
    <row r="1823" s="78" customFormat="1" x14ac:dyDescent="0.25"/>
    <row r="1824" s="78" customFormat="1" x14ac:dyDescent="0.25"/>
    <row r="1825" s="78" customFormat="1" x14ac:dyDescent="0.25"/>
    <row r="1826" s="78" customFormat="1" x14ac:dyDescent="0.25"/>
    <row r="1827" s="78" customFormat="1" x14ac:dyDescent="0.25"/>
    <row r="1828" s="78" customFormat="1" x14ac:dyDescent="0.25"/>
    <row r="1829" s="78" customFormat="1" x14ac:dyDescent="0.25"/>
    <row r="1830" s="78" customFormat="1" x14ac:dyDescent="0.25"/>
    <row r="1831" s="78" customFormat="1" x14ac:dyDescent="0.25"/>
    <row r="1832" s="78" customFormat="1" x14ac:dyDescent="0.25"/>
    <row r="1833" s="78" customFormat="1" x14ac:dyDescent="0.25"/>
    <row r="1834" s="78" customFormat="1" x14ac:dyDescent="0.25"/>
    <row r="1835" s="78" customFormat="1" x14ac:dyDescent="0.25"/>
    <row r="1836" s="78" customFormat="1" x14ac:dyDescent="0.25"/>
    <row r="1837" s="78" customFormat="1" x14ac:dyDescent="0.25"/>
    <row r="1838" s="78" customFormat="1" x14ac:dyDescent="0.25"/>
    <row r="1839" s="78" customFormat="1" x14ac:dyDescent="0.25"/>
    <row r="1840" s="78" customFormat="1" x14ac:dyDescent="0.25"/>
    <row r="1841" s="78" customFormat="1" x14ac:dyDescent="0.25"/>
    <row r="1842" s="78" customFormat="1" x14ac:dyDescent="0.25"/>
    <row r="1843" s="78" customFormat="1" x14ac:dyDescent="0.25"/>
    <row r="1844" s="78" customFormat="1" x14ac:dyDescent="0.25"/>
    <row r="1845" s="78" customFormat="1" x14ac:dyDescent="0.25"/>
    <row r="1846" s="78" customFormat="1" x14ac:dyDescent="0.25"/>
    <row r="1847" s="78" customFormat="1" x14ac:dyDescent="0.25"/>
    <row r="1848" s="78" customFormat="1" x14ac:dyDescent="0.25"/>
    <row r="1849" s="78" customFormat="1" x14ac:dyDescent="0.25"/>
    <row r="1850" s="78" customFormat="1" x14ac:dyDescent="0.25"/>
    <row r="1851" s="78" customFormat="1" x14ac:dyDescent="0.25"/>
    <row r="1852" s="78" customFormat="1" x14ac:dyDescent="0.25"/>
    <row r="1853" s="78" customFormat="1" x14ac:dyDescent="0.25"/>
    <row r="1854" s="78" customFormat="1" x14ac:dyDescent="0.25"/>
    <row r="1855" s="78" customFormat="1" x14ac:dyDescent="0.25"/>
    <row r="1856" s="78" customFormat="1" x14ac:dyDescent="0.25"/>
    <row r="1857" s="78" customFormat="1" x14ac:dyDescent="0.25"/>
    <row r="1858" s="78" customFormat="1" x14ac:dyDescent="0.25"/>
    <row r="1859" s="78" customFormat="1" x14ac:dyDescent="0.25"/>
    <row r="1860" s="78" customFormat="1" x14ac:dyDescent="0.25"/>
    <row r="1861" s="78" customFormat="1" x14ac:dyDescent="0.25"/>
    <row r="1862" s="78" customFormat="1" x14ac:dyDescent="0.25"/>
    <row r="1863" s="78" customFormat="1" x14ac:dyDescent="0.25"/>
    <row r="1864" s="78" customFormat="1" x14ac:dyDescent="0.25"/>
    <row r="1865" s="78" customFormat="1" x14ac:dyDescent="0.25"/>
    <row r="1866" s="78" customFormat="1" x14ac:dyDescent="0.25"/>
    <row r="1867" s="78" customFormat="1" x14ac:dyDescent="0.25"/>
    <row r="1868" s="78" customFormat="1" x14ac:dyDescent="0.25"/>
    <row r="1869" s="78" customFormat="1" x14ac:dyDescent="0.25"/>
    <row r="1870" s="78" customFormat="1" x14ac:dyDescent="0.25"/>
    <row r="1871" s="78" customFormat="1" x14ac:dyDescent="0.25"/>
    <row r="1872" s="78" customFormat="1" x14ac:dyDescent="0.25"/>
    <row r="1873" s="78" customFormat="1" x14ac:dyDescent="0.25"/>
    <row r="1874" s="78" customFormat="1" x14ac:dyDescent="0.25"/>
    <row r="1875" s="78" customFormat="1" x14ac:dyDescent="0.25"/>
    <row r="1876" s="78" customFormat="1" x14ac:dyDescent="0.25"/>
    <row r="1877" s="78" customFormat="1" x14ac:dyDescent="0.25"/>
    <row r="1878" s="78" customFormat="1" x14ac:dyDescent="0.25"/>
    <row r="1879" s="78" customFormat="1" x14ac:dyDescent="0.25"/>
    <row r="1880" s="78" customFormat="1" x14ac:dyDescent="0.25"/>
    <row r="1881" s="78" customFormat="1" x14ac:dyDescent="0.25"/>
    <row r="1882" s="78" customFormat="1" x14ac:dyDescent="0.25"/>
    <row r="1883" s="78" customFormat="1" x14ac:dyDescent="0.25"/>
    <row r="1884" s="78" customFormat="1" x14ac:dyDescent="0.25"/>
    <row r="1885" s="78" customFormat="1" x14ac:dyDescent="0.25"/>
    <row r="1886" s="78" customFormat="1" x14ac:dyDescent="0.25"/>
    <row r="1887" s="78" customFormat="1" x14ac:dyDescent="0.25"/>
    <row r="1888" s="78" customFormat="1" x14ac:dyDescent="0.25"/>
    <row r="1889" s="78" customFormat="1" x14ac:dyDescent="0.25"/>
    <row r="1890" s="78" customFormat="1" x14ac:dyDescent="0.25"/>
    <row r="1891" s="78" customFormat="1" x14ac:dyDescent="0.25"/>
    <row r="1892" s="78" customFormat="1" x14ac:dyDescent="0.25"/>
    <row r="1893" s="78" customFormat="1" x14ac:dyDescent="0.25"/>
    <row r="1894" s="78" customFormat="1" x14ac:dyDescent="0.25"/>
    <row r="1895" s="78" customFormat="1" x14ac:dyDescent="0.25"/>
    <row r="1896" s="78" customFormat="1" x14ac:dyDescent="0.25"/>
    <row r="1897" s="78" customFormat="1" x14ac:dyDescent="0.25"/>
    <row r="1898" s="78" customFormat="1" x14ac:dyDescent="0.25"/>
    <row r="1899" s="78" customFormat="1" x14ac:dyDescent="0.25"/>
    <row r="1900" s="78" customFormat="1" x14ac:dyDescent="0.25"/>
    <row r="1901" s="78" customFormat="1" x14ac:dyDescent="0.25"/>
    <row r="1902" s="78" customFormat="1" x14ac:dyDescent="0.25"/>
    <row r="1903" s="78" customFormat="1" x14ac:dyDescent="0.25"/>
    <row r="1904" s="78" customFormat="1" x14ac:dyDescent="0.25"/>
    <row r="1905" s="78" customFormat="1" x14ac:dyDescent="0.25"/>
    <row r="1906" s="78" customFormat="1" x14ac:dyDescent="0.25"/>
    <row r="1907" s="78" customFormat="1" x14ac:dyDescent="0.25"/>
    <row r="1908" s="78" customFormat="1" x14ac:dyDescent="0.25"/>
    <row r="1909" s="78" customFormat="1" x14ac:dyDescent="0.25"/>
    <row r="1910" s="78" customFormat="1" x14ac:dyDescent="0.25"/>
    <row r="1911" s="78" customFormat="1" x14ac:dyDescent="0.25"/>
    <row r="1912" s="78" customFormat="1" x14ac:dyDescent="0.25"/>
    <row r="1913" s="78" customFormat="1" x14ac:dyDescent="0.25"/>
    <row r="1914" s="78" customFormat="1" x14ac:dyDescent="0.25"/>
    <row r="1915" s="78" customFormat="1" x14ac:dyDescent="0.25"/>
    <row r="1916" s="78" customFormat="1" x14ac:dyDescent="0.25"/>
    <row r="1917" s="78" customFormat="1" x14ac:dyDescent="0.25"/>
    <row r="1918" s="78" customFormat="1" x14ac:dyDescent="0.25"/>
    <row r="1919" s="78" customFormat="1" x14ac:dyDescent="0.25"/>
    <row r="1920" s="78" customFormat="1" x14ac:dyDescent="0.25"/>
    <row r="1921" s="78" customFormat="1" x14ac:dyDescent="0.25"/>
    <row r="1922" s="78" customFormat="1" x14ac:dyDescent="0.25"/>
    <row r="1923" s="78" customFormat="1" x14ac:dyDescent="0.25"/>
    <row r="1924" s="78" customFormat="1" x14ac:dyDescent="0.25"/>
    <row r="1925" s="78" customFormat="1" x14ac:dyDescent="0.25"/>
    <row r="1926" s="78" customFormat="1" x14ac:dyDescent="0.25"/>
    <row r="1927" s="78" customFormat="1" x14ac:dyDescent="0.25"/>
    <row r="1928" s="78" customFormat="1" x14ac:dyDescent="0.25"/>
    <row r="1929" s="78" customFormat="1" x14ac:dyDescent="0.25"/>
    <row r="1930" s="78" customFormat="1" x14ac:dyDescent="0.25"/>
    <row r="1931" s="78" customFormat="1" x14ac:dyDescent="0.25"/>
    <row r="1932" s="78" customFormat="1" x14ac:dyDescent="0.25"/>
    <row r="1933" s="78" customFormat="1" x14ac:dyDescent="0.25"/>
    <row r="1934" s="78" customFormat="1" x14ac:dyDescent="0.25"/>
    <row r="1935" s="78" customFormat="1" x14ac:dyDescent="0.25"/>
    <row r="1936" s="78" customFormat="1" x14ac:dyDescent="0.25"/>
    <row r="1937" s="78" customFormat="1" x14ac:dyDescent="0.25"/>
    <row r="1938" s="78" customFormat="1" x14ac:dyDescent="0.25"/>
    <row r="1939" s="78" customFormat="1" x14ac:dyDescent="0.25"/>
    <row r="1940" s="78" customFormat="1" x14ac:dyDescent="0.25"/>
    <row r="1941" s="78" customFormat="1" x14ac:dyDescent="0.25"/>
    <row r="1942" s="78" customFormat="1" x14ac:dyDescent="0.25"/>
    <row r="1943" s="78" customFormat="1" x14ac:dyDescent="0.25"/>
    <row r="1944" s="78" customFormat="1" x14ac:dyDescent="0.25"/>
    <row r="1945" s="78" customFormat="1" x14ac:dyDescent="0.25"/>
    <row r="1946" s="78" customFormat="1" x14ac:dyDescent="0.25"/>
    <row r="1947" s="78" customFormat="1" x14ac:dyDescent="0.25"/>
    <row r="1948" s="78" customFormat="1" x14ac:dyDescent="0.25"/>
    <row r="1949" s="78" customFormat="1" x14ac:dyDescent="0.25"/>
    <row r="1950" s="78" customFormat="1" x14ac:dyDescent="0.25"/>
    <row r="1951" s="78" customFormat="1" x14ac:dyDescent="0.25"/>
    <row r="1952" s="78" customFormat="1" x14ac:dyDescent="0.25"/>
    <row r="1953" s="78" customFormat="1" x14ac:dyDescent="0.25"/>
    <row r="1954" s="78" customFormat="1" x14ac:dyDescent="0.25"/>
    <row r="1955" s="78" customFormat="1" x14ac:dyDescent="0.25"/>
    <row r="1956" s="78" customFormat="1" x14ac:dyDescent="0.25"/>
    <row r="1957" s="78" customFormat="1" x14ac:dyDescent="0.25"/>
    <row r="1958" s="78" customFormat="1" x14ac:dyDescent="0.25"/>
    <row r="1959" s="78" customFormat="1" x14ac:dyDescent="0.25"/>
    <row r="1960" s="78" customFormat="1" x14ac:dyDescent="0.25"/>
    <row r="1961" s="78" customFormat="1" x14ac:dyDescent="0.25"/>
    <row r="1962" s="78" customFormat="1" x14ac:dyDescent="0.25"/>
    <row r="1963" s="78" customFormat="1" x14ac:dyDescent="0.25"/>
    <row r="1964" s="78" customFormat="1" x14ac:dyDescent="0.25"/>
    <row r="1965" s="78" customFormat="1" x14ac:dyDescent="0.25"/>
    <row r="1966" s="78" customFormat="1" x14ac:dyDescent="0.25"/>
    <row r="1967" s="78" customFormat="1" x14ac:dyDescent="0.25"/>
    <row r="1968" s="78" customFormat="1" x14ac:dyDescent="0.25"/>
    <row r="1969" s="78" customFormat="1" x14ac:dyDescent="0.25"/>
    <row r="1970" s="78" customFormat="1" x14ac:dyDescent="0.25"/>
    <row r="1971" s="78" customFormat="1" x14ac:dyDescent="0.25"/>
    <row r="1972" s="78" customFormat="1" x14ac:dyDescent="0.25"/>
    <row r="1973" s="78" customFormat="1" x14ac:dyDescent="0.25"/>
    <row r="1974" s="78" customFormat="1" x14ac:dyDescent="0.25"/>
    <row r="1975" s="78" customFormat="1" x14ac:dyDescent="0.25"/>
    <row r="1976" s="78" customFormat="1" x14ac:dyDescent="0.25"/>
    <row r="1977" s="78" customFormat="1" x14ac:dyDescent="0.25"/>
    <row r="1978" s="78" customFormat="1" x14ac:dyDescent="0.25"/>
    <row r="1979" s="78" customFormat="1" x14ac:dyDescent="0.25"/>
    <row r="1980" s="78" customFormat="1" x14ac:dyDescent="0.25"/>
    <row r="1981" s="78" customFormat="1" x14ac:dyDescent="0.25"/>
    <row r="1982" s="78" customFormat="1" x14ac:dyDescent="0.25"/>
    <row r="1983" s="78" customFormat="1" x14ac:dyDescent="0.25"/>
    <row r="1984" s="78" customFormat="1" x14ac:dyDescent="0.25"/>
    <row r="1985" s="78" customFormat="1" x14ac:dyDescent="0.25"/>
    <row r="1986" s="78" customFormat="1" x14ac:dyDescent="0.25"/>
    <row r="1987" s="78" customFormat="1" x14ac:dyDescent="0.25"/>
    <row r="1988" s="78" customFormat="1" x14ac:dyDescent="0.25"/>
    <row r="1989" s="78" customFormat="1" x14ac:dyDescent="0.25"/>
    <row r="1990" s="78" customFormat="1" x14ac:dyDescent="0.25"/>
    <row r="1991" s="78" customFormat="1" x14ac:dyDescent="0.25"/>
    <row r="1992" s="78" customFormat="1" x14ac:dyDescent="0.25"/>
    <row r="1993" s="78" customFormat="1" x14ac:dyDescent="0.25"/>
    <row r="1994" s="78" customFormat="1" x14ac:dyDescent="0.25"/>
    <row r="1995" s="78" customFormat="1" x14ac:dyDescent="0.25"/>
    <row r="1996" s="78" customFormat="1" x14ac:dyDescent="0.25"/>
    <row r="1997" s="78" customFormat="1" x14ac:dyDescent="0.25"/>
    <row r="1998" s="78" customFormat="1" x14ac:dyDescent="0.25"/>
    <row r="1999" s="78" customFormat="1" x14ac:dyDescent="0.25"/>
    <row r="2000" s="78" customFormat="1" x14ac:dyDescent="0.25"/>
    <row r="2001" s="78" customFormat="1" x14ac:dyDescent="0.25"/>
    <row r="2002" s="78" customFormat="1" x14ac:dyDescent="0.25"/>
    <row r="2003" s="78" customFormat="1" x14ac:dyDescent="0.25"/>
    <row r="2004" s="78" customFormat="1" x14ac:dyDescent="0.25"/>
    <row r="2005" s="78" customFormat="1" x14ac:dyDescent="0.25"/>
    <row r="2006" s="78" customFormat="1" x14ac:dyDescent="0.25"/>
    <row r="2007" s="78" customFormat="1" x14ac:dyDescent="0.25"/>
    <row r="2008" s="78" customFormat="1" x14ac:dyDescent="0.25"/>
    <row r="2009" s="78" customFormat="1" x14ac:dyDescent="0.25"/>
    <row r="2010" s="78" customFormat="1" x14ac:dyDescent="0.25"/>
    <row r="2011" s="78" customFormat="1" x14ac:dyDescent="0.25"/>
    <row r="2012" s="78" customFormat="1" x14ac:dyDescent="0.25"/>
    <row r="2013" s="78" customFormat="1" x14ac:dyDescent="0.25"/>
    <row r="2014" s="78" customFormat="1" x14ac:dyDescent="0.25"/>
    <row r="2015" s="78" customFormat="1" x14ac:dyDescent="0.25"/>
    <row r="2016" s="78" customFormat="1" x14ac:dyDescent="0.25"/>
    <row r="2017" s="78" customFormat="1" x14ac:dyDescent="0.25"/>
    <row r="2018" s="78" customFormat="1" x14ac:dyDescent="0.25"/>
    <row r="2019" s="78" customFormat="1" x14ac:dyDescent="0.25"/>
    <row r="2020" s="78" customFormat="1" x14ac:dyDescent="0.25"/>
    <row r="2021" s="78" customFormat="1" x14ac:dyDescent="0.25"/>
    <row r="2022" s="78" customFormat="1" x14ac:dyDescent="0.25"/>
    <row r="2023" s="78" customFormat="1" x14ac:dyDescent="0.25"/>
    <row r="2024" s="78" customFormat="1" x14ac:dyDescent="0.25"/>
    <row r="2025" s="78" customFormat="1" x14ac:dyDescent="0.25"/>
    <row r="2026" s="78" customFormat="1" x14ac:dyDescent="0.25"/>
    <row r="2027" s="78" customFormat="1" x14ac:dyDescent="0.25"/>
    <row r="2028" s="78" customFormat="1" x14ac:dyDescent="0.25"/>
    <row r="2029" s="78" customFormat="1" x14ac:dyDescent="0.25"/>
    <row r="2030" s="78" customFormat="1" x14ac:dyDescent="0.25"/>
    <row r="2031" s="78" customFormat="1" x14ac:dyDescent="0.25"/>
    <row r="2032" s="78" customFormat="1" x14ac:dyDescent="0.25"/>
    <row r="2033" s="78" customFormat="1" x14ac:dyDescent="0.25"/>
    <row r="2034" s="78" customFormat="1" x14ac:dyDescent="0.25"/>
    <row r="2035" s="78" customFormat="1" x14ac:dyDescent="0.25"/>
    <row r="2036" s="78" customFormat="1" x14ac:dyDescent="0.25"/>
    <row r="2037" s="78" customFormat="1" x14ac:dyDescent="0.25"/>
    <row r="2038" s="78" customFormat="1" x14ac:dyDescent="0.25"/>
    <row r="2039" s="78" customFormat="1" x14ac:dyDescent="0.25"/>
    <row r="2040" s="78" customFormat="1" x14ac:dyDescent="0.25"/>
    <row r="2041" s="78" customFormat="1" x14ac:dyDescent="0.25"/>
    <row r="2042" s="78" customFormat="1" x14ac:dyDescent="0.25"/>
    <row r="2043" s="78" customFormat="1" x14ac:dyDescent="0.25"/>
    <row r="2044" s="78" customFormat="1" x14ac:dyDescent="0.25"/>
    <row r="2045" s="78" customFormat="1" x14ac:dyDescent="0.25"/>
    <row r="2046" s="78" customFormat="1" x14ac:dyDescent="0.25"/>
    <row r="2047" s="78" customFormat="1" x14ac:dyDescent="0.25"/>
    <row r="2048" s="78" customFormat="1" x14ac:dyDescent="0.25"/>
    <row r="2049" s="78" customFormat="1" x14ac:dyDescent="0.25"/>
    <row r="2050" s="78" customFormat="1" x14ac:dyDescent="0.25"/>
    <row r="2051" s="78" customFormat="1" x14ac:dyDescent="0.25"/>
    <row r="2052" s="78" customFormat="1" x14ac:dyDescent="0.25"/>
    <row r="2053" s="78" customFormat="1" x14ac:dyDescent="0.25"/>
    <row r="2054" s="78" customFormat="1" x14ac:dyDescent="0.25"/>
    <row r="2055" s="78" customFormat="1" x14ac:dyDescent="0.25"/>
    <row r="2056" s="78" customFormat="1" x14ac:dyDescent="0.25"/>
    <row r="2057" s="78" customFormat="1" x14ac:dyDescent="0.25"/>
    <row r="2058" s="78" customFormat="1" x14ac:dyDescent="0.25"/>
    <row r="2059" s="78" customFormat="1" x14ac:dyDescent="0.25"/>
    <row r="2060" s="78" customFormat="1" x14ac:dyDescent="0.25"/>
    <row r="2061" s="78" customFormat="1" x14ac:dyDescent="0.25"/>
    <row r="2062" s="78" customFormat="1" x14ac:dyDescent="0.25"/>
    <row r="2063" s="78" customFormat="1" x14ac:dyDescent="0.25"/>
    <row r="2064" s="78" customFormat="1" x14ac:dyDescent="0.25"/>
    <row r="2065" s="78" customFormat="1" x14ac:dyDescent="0.25"/>
    <row r="2066" s="78" customFormat="1" x14ac:dyDescent="0.25"/>
    <row r="2067" s="78" customFormat="1" x14ac:dyDescent="0.25"/>
    <row r="2068" s="78" customFormat="1" x14ac:dyDescent="0.25"/>
    <row r="2069" s="78" customFormat="1" x14ac:dyDescent="0.25"/>
    <row r="2070" s="78" customFormat="1" x14ac:dyDescent="0.25"/>
    <row r="2071" s="78" customFormat="1" x14ac:dyDescent="0.25"/>
    <row r="2072" s="78" customFormat="1" x14ac:dyDescent="0.25"/>
    <row r="2073" s="78" customFormat="1" x14ac:dyDescent="0.25"/>
    <row r="2074" s="78" customFormat="1" x14ac:dyDescent="0.25"/>
    <row r="2075" s="78" customFormat="1" x14ac:dyDescent="0.25"/>
    <row r="2076" s="78" customFormat="1" x14ac:dyDescent="0.25"/>
    <row r="2077" s="78" customFormat="1" x14ac:dyDescent="0.25"/>
    <row r="2078" s="78" customFormat="1" x14ac:dyDescent="0.25"/>
    <row r="2079" s="78" customFormat="1" x14ac:dyDescent="0.25"/>
    <row r="2080" s="78" customFormat="1" x14ac:dyDescent="0.25"/>
    <row r="2081" s="78" customFormat="1" x14ac:dyDescent="0.25"/>
    <row r="2082" s="78" customFormat="1" x14ac:dyDescent="0.25"/>
    <row r="2083" s="78" customFormat="1" x14ac:dyDescent="0.25"/>
    <row r="2084" s="78" customFormat="1" x14ac:dyDescent="0.25"/>
    <row r="2085" s="78" customFormat="1" x14ac:dyDescent="0.25"/>
    <row r="2086" s="78" customFormat="1" x14ac:dyDescent="0.25"/>
    <row r="2087" s="78" customFormat="1" x14ac:dyDescent="0.25"/>
    <row r="2088" s="78" customFormat="1" x14ac:dyDescent="0.25"/>
    <row r="2089" s="78" customFormat="1" x14ac:dyDescent="0.25"/>
    <row r="2090" s="78" customFormat="1" x14ac:dyDescent="0.25"/>
    <row r="2091" s="78" customFormat="1" x14ac:dyDescent="0.25"/>
    <row r="2092" s="78" customFormat="1" x14ac:dyDescent="0.25"/>
    <row r="2093" s="78" customFormat="1" x14ac:dyDescent="0.25"/>
    <row r="2094" s="78" customFormat="1" x14ac:dyDescent="0.25"/>
    <row r="2095" s="78" customFormat="1" x14ac:dyDescent="0.25"/>
    <row r="2096" s="78" customFormat="1" x14ac:dyDescent="0.25"/>
    <row r="2097" s="78" customFormat="1" x14ac:dyDescent="0.25"/>
    <row r="2098" s="78" customFormat="1" x14ac:dyDescent="0.25"/>
    <row r="2099" s="78" customFormat="1" x14ac:dyDescent="0.25"/>
    <row r="2100" s="78" customFormat="1" x14ac:dyDescent="0.25"/>
    <row r="2101" s="78" customFormat="1" x14ac:dyDescent="0.25"/>
    <row r="2102" s="78" customFormat="1" x14ac:dyDescent="0.25"/>
    <row r="2103" s="78" customFormat="1" x14ac:dyDescent="0.25"/>
    <row r="2104" s="78" customFormat="1" x14ac:dyDescent="0.25"/>
    <row r="2105" s="78" customFormat="1" x14ac:dyDescent="0.25"/>
    <row r="2106" s="78" customFormat="1" x14ac:dyDescent="0.25"/>
    <row r="2107" s="78" customFormat="1" x14ac:dyDescent="0.25"/>
    <row r="2108" s="78" customFormat="1" x14ac:dyDescent="0.25"/>
    <row r="2109" s="78" customFormat="1" x14ac:dyDescent="0.25"/>
    <row r="2110" s="78" customFormat="1" x14ac:dyDescent="0.25"/>
    <row r="2111" s="78" customFormat="1" x14ac:dyDescent="0.25"/>
    <row r="2112" s="78" customFormat="1" x14ac:dyDescent="0.25"/>
    <row r="2113" s="78" customFormat="1" x14ac:dyDescent="0.25"/>
    <row r="2114" s="78" customFormat="1" x14ac:dyDescent="0.25"/>
    <row r="2115" s="78" customFormat="1" x14ac:dyDescent="0.25"/>
    <row r="2116" s="78" customFormat="1" x14ac:dyDescent="0.25"/>
    <row r="2117" s="78" customFormat="1" x14ac:dyDescent="0.25"/>
    <row r="2118" s="78" customFormat="1" x14ac:dyDescent="0.25"/>
    <row r="2119" s="78" customFormat="1" x14ac:dyDescent="0.25"/>
    <row r="2120" s="78" customFormat="1" x14ac:dyDescent="0.25"/>
    <row r="2121" s="78" customFormat="1" x14ac:dyDescent="0.25"/>
    <row r="2122" s="78" customFormat="1" x14ac:dyDescent="0.25"/>
    <row r="2123" s="78" customFormat="1" x14ac:dyDescent="0.25"/>
    <row r="2124" s="78" customFormat="1" x14ac:dyDescent="0.25"/>
    <row r="2125" s="78" customFormat="1" x14ac:dyDescent="0.25"/>
    <row r="2126" s="78" customFormat="1" x14ac:dyDescent="0.25"/>
    <row r="2127" s="78" customFormat="1" x14ac:dyDescent="0.25"/>
    <row r="2128" s="78" customFormat="1" x14ac:dyDescent="0.25"/>
    <row r="2129" s="78" customFormat="1" x14ac:dyDescent="0.25"/>
    <row r="2130" s="78" customFormat="1" x14ac:dyDescent="0.25"/>
    <row r="2131" s="78" customFormat="1" x14ac:dyDescent="0.25"/>
    <row r="2132" s="78" customFormat="1" x14ac:dyDescent="0.25"/>
    <row r="2133" s="78" customFormat="1" x14ac:dyDescent="0.25"/>
    <row r="2134" s="78" customFormat="1" x14ac:dyDescent="0.25"/>
    <row r="2135" s="78" customFormat="1" x14ac:dyDescent="0.25"/>
    <row r="2136" s="78" customFormat="1" x14ac:dyDescent="0.25"/>
    <row r="2137" s="78" customFormat="1" x14ac:dyDescent="0.25"/>
    <row r="2138" s="78" customFormat="1" x14ac:dyDescent="0.25"/>
    <row r="2139" s="78" customFormat="1" x14ac:dyDescent="0.25"/>
    <row r="2140" s="78" customFormat="1" x14ac:dyDescent="0.25"/>
    <row r="2141" s="78" customFormat="1" x14ac:dyDescent="0.25"/>
    <row r="2142" s="78" customFormat="1" x14ac:dyDescent="0.25"/>
    <row r="2143" s="78" customFormat="1" x14ac:dyDescent="0.25"/>
    <row r="2144" s="78" customFormat="1" x14ac:dyDescent="0.25"/>
    <row r="2145" s="78" customFormat="1" x14ac:dyDescent="0.25"/>
    <row r="2146" s="78" customFormat="1" x14ac:dyDescent="0.25"/>
    <row r="2147" s="78" customFormat="1" x14ac:dyDescent="0.25"/>
    <row r="2148" s="78" customFormat="1" x14ac:dyDescent="0.25"/>
    <row r="2149" s="78" customFormat="1" x14ac:dyDescent="0.25"/>
    <row r="2150" s="78" customFormat="1" x14ac:dyDescent="0.25"/>
    <row r="2151" s="78" customFormat="1" x14ac:dyDescent="0.25"/>
    <row r="2152" s="78" customFormat="1" x14ac:dyDescent="0.25"/>
    <row r="2153" s="78" customFormat="1" x14ac:dyDescent="0.25"/>
    <row r="2154" s="78" customFormat="1" x14ac:dyDescent="0.25"/>
    <row r="2155" s="78" customFormat="1" x14ac:dyDescent="0.25"/>
    <row r="2156" s="78" customFormat="1" x14ac:dyDescent="0.25"/>
    <row r="2157" s="78" customFormat="1" x14ac:dyDescent="0.25"/>
    <row r="2158" s="78" customFormat="1" x14ac:dyDescent="0.25"/>
    <row r="2159" s="78" customFormat="1" x14ac:dyDescent="0.25"/>
    <row r="2160" s="78" customFormat="1" x14ac:dyDescent="0.25"/>
    <row r="2161" s="78" customFormat="1" x14ac:dyDescent="0.25"/>
    <row r="2162" s="78" customFormat="1" x14ac:dyDescent="0.25"/>
    <row r="2163" s="78" customFormat="1" x14ac:dyDescent="0.25"/>
    <row r="2164" s="78" customFormat="1" x14ac:dyDescent="0.25"/>
    <row r="2165" s="78" customFormat="1" x14ac:dyDescent="0.25"/>
    <row r="2166" s="78" customFormat="1" x14ac:dyDescent="0.25"/>
    <row r="2167" s="78" customFormat="1" x14ac:dyDescent="0.25"/>
    <row r="2168" s="78" customFormat="1" x14ac:dyDescent="0.25"/>
    <row r="2169" s="78" customFormat="1" x14ac:dyDescent="0.25"/>
    <row r="2170" s="78" customFormat="1" x14ac:dyDescent="0.25"/>
    <row r="2171" s="78" customFormat="1" x14ac:dyDescent="0.25"/>
    <row r="2172" s="78" customFormat="1" x14ac:dyDescent="0.25"/>
    <row r="2173" s="78" customFormat="1" x14ac:dyDescent="0.25"/>
    <row r="2174" s="78" customFormat="1" x14ac:dyDescent="0.25"/>
    <row r="2175" s="78" customFormat="1" x14ac:dyDescent="0.25"/>
    <row r="2176" s="78" customFormat="1" x14ac:dyDescent="0.25"/>
    <row r="2177" s="78" customFormat="1" x14ac:dyDescent="0.25"/>
    <row r="2178" s="78" customFormat="1" x14ac:dyDescent="0.25"/>
    <row r="2179" s="78" customFormat="1" x14ac:dyDescent="0.25"/>
    <row r="2180" s="78" customFormat="1" x14ac:dyDescent="0.25"/>
    <row r="2181" s="78" customFormat="1" x14ac:dyDescent="0.25"/>
    <row r="2182" s="78" customFormat="1" x14ac:dyDescent="0.25"/>
    <row r="2183" s="78" customFormat="1" x14ac:dyDescent="0.25"/>
    <row r="2184" s="78" customFormat="1" x14ac:dyDescent="0.25"/>
    <row r="2185" s="78" customFormat="1" x14ac:dyDescent="0.25"/>
    <row r="2186" s="78" customFormat="1" x14ac:dyDescent="0.25"/>
    <row r="2187" s="78" customFormat="1" x14ac:dyDescent="0.25"/>
    <row r="2188" s="78" customFormat="1" x14ac:dyDescent="0.25"/>
    <row r="2189" s="78" customFormat="1" x14ac:dyDescent="0.25"/>
    <row r="2190" s="78" customFormat="1" x14ac:dyDescent="0.25"/>
    <row r="2191" s="78" customFormat="1" x14ac:dyDescent="0.25"/>
    <row r="2192" s="78" customFormat="1" x14ac:dyDescent="0.25"/>
    <row r="2193" s="78" customFormat="1" x14ac:dyDescent="0.25"/>
    <row r="2194" s="78" customFormat="1" x14ac:dyDescent="0.25"/>
    <row r="2195" s="78" customFormat="1" x14ac:dyDescent="0.25"/>
    <row r="2196" s="78" customFormat="1" x14ac:dyDescent="0.25"/>
    <row r="2197" s="78" customFormat="1" x14ac:dyDescent="0.25"/>
    <row r="2198" s="78" customFormat="1" x14ac:dyDescent="0.25"/>
    <row r="2199" s="78" customFormat="1" x14ac:dyDescent="0.25"/>
    <row r="2200" s="78" customFormat="1" x14ac:dyDescent="0.25"/>
    <row r="2201" s="78" customFormat="1" x14ac:dyDescent="0.25"/>
    <row r="2202" s="78" customFormat="1" x14ac:dyDescent="0.25"/>
    <row r="2203" s="78" customFormat="1" x14ac:dyDescent="0.25"/>
    <row r="2204" s="78" customFormat="1" x14ac:dyDescent="0.25"/>
    <row r="2205" s="78" customFormat="1" x14ac:dyDescent="0.25"/>
    <row r="2206" s="78" customFormat="1" x14ac:dyDescent="0.25"/>
    <row r="2207" s="78" customFormat="1" x14ac:dyDescent="0.25"/>
    <row r="2208" s="78" customFormat="1" x14ac:dyDescent="0.25"/>
    <row r="2209" s="78" customFormat="1" x14ac:dyDescent="0.25"/>
    <row r="2210" s="78" customFormat="1" x14ac:dyDescent="0.25"/>
    <row r="2211" s="78" customFormat="1" x14ac:dyDescent="0.25"/>
    <row r="2212" s="78" customFormat="1" x14ac:dyDescent="0.25"/>
    <row r="2213" s="78" customFormat="1" x14ac:dyDescent="0.25"/>
    <row r="2214" s="78" customFormat="1" x14ac:dyDescent="0.25"/>
    <row r="2215" s="78" customFormat="1" x14ac:dyDescent="0.25"/>
    <row r="2216" s="78" customFormat="1" x14ac:dyDescent="0.25"/>
    <row r="2217" s="78" customFormat="1" x14ac:dyDescent="0.25"/>
    <row r="2218" s="78" customFormat="1" x14ac:dyDescent="0.25"/>
    <row r="2219" s="78" customFormat="1" x14ac:dyDescent="0.25"/>
    <row r="2220" s="78" customFormat="1" x14ac:dyDescent="0.25"/>
    <row r="2221" s="78" customFormat="1" x14ac:dyDescent="0.25"/>
    <row r="2222" s="78" customFormat="1" x14ac:dyDescent="0.25"/>
    <row r="2223" s="78" customFormat="1" x14ac:dyDescent="0.25"/>
    <row r="2224" s="78" customFormat="1" x14ac:dyDescent="0.25"/>
    <row r="2225" s="78" customFormat="1" x14ac:dyDescent="0.25"/>
    <row r="2226" s="78" customFormat="1" x14ac:dyDescent="0.25"/>
    <row r="2227" s="78" customFormat="1" x14ac:dyDescent="0.25"/>
    <row r="2228" s="78" customFormat="1" x14ac:dyDescent="0.25"/>
    <row r="2229" s="78" customFormat="1" x14ac:dyDescent="0.25"/>
    <row r="2230" s="78" customFormat="1" x14ac:dyDescent="0.25"/>
    <row r="2231" s="78" customFormat="1" x14ac:dyDescent="0.25"/>
    <row r="2232" s="78" customFormat="1" x14ac:dyDescent="0.25"/>
    <row r="2233" s="78" customFormat="1" x14ac:dyDescent="0.25"/>
    <row r="2234" s="78" customFormat="1" x14ac:dyDescent="0.25"/>
    <row r="2235" s="78" customFormat="1" x14ac:dyDescent="0.25"/>
    <row r="2236" s="78" customFormat="1" x14ac:dyDescent="0.25"/>
    <row r="2237" s="78" customFormat="1" x14ac:dyDescent="0.25"/>
    <row r="2238" s="78" customFormat="1" x14ac:dyDescent="0.25"/>
    <row r="2239" s="78" customFormat="1" x14ac:dyDescent="0.25"/>
    <row r="2240" s="78" customFormat="1" x14ac:dyDescent="0.25"/>
    <row r="2241" s="78" customFormat="1" x14ac:dyDescent="0.25"/>
    <row r="2242" s="78" customFormat="1" x14ac:dyDescent="0.25"/>
    <row r="2243" s="78" customFormat="1" x14ac:dyDescent="0.25"/>
    <row r="2244" s="78" customFormat="1" x14ac:dyDescent="0.25"/>
    <row r="2245" s="78" customFormat="1" x14ac:dyDescent="0.25"/>
    <row r="2246" s="78" customFormat="1" x14ac:dyDescent="0.25"/>
    <row r="2247" s="78" customFormat="1" x14ac:dyDescent="0.25"/>
    <row r="2248" s="78" customFormat="1" x14ac:dyDescent="0.25"/>
    <row r="2249" s="78" customFormat="1" x14ac:dyDescent="0.25"/>
    <row r="2250" s="78" customFormat="1" x14ac:dyDescent="0.25"/>
    <row r="2251" s="78" customFormat="1" x14ac:dyDescent="0.25"/>
    <row r="2252" s="78" customFormat="1" x14ac:dyDescent="0.25"/>
    <row r="2253" s="78" customFormat="1" x14ac:dyDescent="0.25"/>
    <row r="2254" s="78" customFormat="1" x14ac:dyDescent="0.25"/>
    <row r="2255" s="78" customFormat="1" x14ac:dyDescent="0.25"/>
    <row r="2256" s="78" customFormat="1" x14ac:dyDescent="0.25"/>
    <row r="2257" s="78" customFormat="1" x14ac:dyDescent="0.25"/>
    <row r="2258" s="78" customFormat="1" x14ac:dyDescent="0.25"/>
    <row r="2259" s="78" customFormat="1" x14ac:dyDescent="0.25"/>
    <row r="2260" s="78" customFormat="1" x14ac:dyDescent="0.25"/>
    <row r="2261" s="78" customFormat="1" x14ac:dyDescent="0.25"/>
    <row r="2262" s="78" customFormat="1" x14ac:dyDescent="0.25"/>
    <row r="2263" s="78" customFormat="1" x14ac:dyDescent="0.25"/>
    <row r="2264" s="78" customFormat="1" x14ac:dyDescent="0.25"/>
    <row r="2265" s="78" customFormat="1" x14ac:dyDescent="0.25"/>
    <row r="2266" s="78" customFormat="1" x14ac:dyDescent="0.25"/>
    <row r="2267" s="78" customFormat="1" x14ac:dyDescent="0.25"/>
    <row r="2268" s="78" customFormat="1" x14ac:dyDescent="0.25"/>
    <row r="2269" s="78" customFormat="1" x14ac:dyDescent="0.25"/>
    <row r="2270" s="78" customFormat="1" x14ac:dyDescent="0.25"/>
    <row r="2271" s="78" customFormat="1" x14ac:dyDescent="0.25"/>
    <row r="2272" s="78" customFormat="1" x14ac:dyDescent="0.25"/>
    <row r="2273" s="78" customFormat="1" x14ac:dyDescent="0.25"/>
    <row r="2274" s="78" customFormat="1" x14ac:dyDescent="0.25"/>
    <row r="2275" s="78" customFormat="1" x14ac:dyDescent="0.25"/>
    <row r="2276" s="78" customFormat="1" x14ac:dyDescent="0.25"/>
    <row r="2277" s="78" customFormat="1" x14ac:dyDescent="0.25"/>
    <row r="2278" s="78" customFormat="1" x14ac:dyDescent="0.25"/>
    <row r="2279" s="78" customFormat="1" x14ac:dyDescent="0.25"/>
    <row r="2280" s="78" customFormat="1" x14ac:dyDescent="0.25"/>
    <row r="2281" s="78" customFormat="1" x14ac:dyDescent="0.25"/>
    <row r="2282" s="78" customFormat="1" x14ac:dyDescent="0.25"/>
    <row r="2283" s="78" customFormat="1" x14ac:dyDescent="0.25"/>
    <row r="2284" s="78" customFormat="1" x14ac:dyDescent="0.25"/>
    <row r="2285" s="78" customFormat="1" x14ac:dyDescent="0.25"/>
    <row r="2286" s="78" customFormat="1" x14ac:dyDescent="0.25"/>
    <row r="2287" s="78" customFormat="1" x14ac:dyDescent="0.25"/>
    <row r="2288" s="78" customFormat="1" x14ac:dyDescent="0.25"/>
    <row r="2289" s="78" customFormat="1" x14ac:dyDescent="0.25"/>
    <row r="2290" s="78" customFormat="1" x14ac:dyDescent="0.25"/>
    <row r="2291" s="78" customFormat="1" x14ac:dyDescent="0.25"/>
    <row r="2292" s="78" customFormat="1" x14ac:dyDescent="0.25"/>
    <row r="2293" s="78" customFormat="1" x14ac:dyDescent="0.25"/>
    <row r="2294" s="78" customFormat="1" x14ac:dyDescent="0.25"/>
    <row r="2295" s="78" customFormat="1" x14ac:dyDescent="0.25"/>
    <row r="2296" s="78" customFormat="1" x14ac:dyDescent="0.25"/>
    <row r="2297" s="78" customFormat="1" x14ac:dyDescent="0.25"/>
    <row r="2298" s="78" customFormat="1" x14ac:dyDescent="0.25"/>
    <row r="2299" s="78" customFormat="1" x14ac:dyDescent="0.25"/>
    <row r="2300" s="78" customFormat="1" x14ac:dyDescent="0.25"/>
    <row r="2301" s="78" customFormat="1" x14ac:dyDescent="0.25"/>
    <row r="2302" s="78" customFormat="1" x14ac:dyDescent="0.25"/>
    <row r="2303" s="78" customFormat="1" x14ac:dyDescent="0.25"/>
    <row r="2304" s="78" customFormat="1" x14ac:dyDescent="0.25"/>
    <row r="2305" s="78" customFormat="1" x14ac:dyDescent="0.25"/>
    <row r="2306" s="78" customFormat="1" x14ac:dyDescent="0.25"/>
    <row r="2307" s="78" customFormat="1" x14ac:dyDescent="0.25"/>
    <row r="2308" s="78" customFormat="1" x14ac:dyDescent="0.25"/>
    <row r="2309" s="78" customFormat="1" x14ac:dyDescent="0.25"/>
    <row r="2310" s="78" customFormat="1" x14ac:dyDescent="0.25"/>
    <row r="2311" s="78" customFormat="1" x14ac:dyDescent="0.25"/>
    <row r="2312" s="78" customFormat="1" x14ac:dyDescent="0.25"/>
    <row r="2313" s="78" customFormat="1" x14ac:dyDescent="0.25"/>
    <row r="2314" s="78" customFormat="1" x14ac:dyDescent="0.25"/>
    <row r="2315" s="78" customFormat="1" x14ac:dyDescent="0.25"/>
    <row r="2316" s="78" customFormat="1" x14ac:dyDescent="0.25"/>
    <row r="2317" s="78" customFormat="1" x14ac:dyDescent="0.25"/>
    <row r="2318" s="78" customFormat="1" x14ac:dyDescent="0.25"/>
    <row r="2319" s="78" customFormat="1" x14ac:dyDescent="0.25"/>
    <row r="2320" s="78" customFormat="1" x14ac:dyDescent="0.25"/>
    <row r="2321" s="78" customFormat="1" x14ac:dyDescent="0.25"/>
    <row r="2322" s="78" customFormat="1" x14ac:dyDescent="0.25"/>
    <row r="2323" s="78" customFormat="1" x14ac:dyDescent="0.25"/>
    <row r="2324" s="78" customFormat="1" x14ac:dyDescent="0.25"/>
    <row r="2325" s="78" customFormat="1" x14ac:dyDescent="0.25"/>
    <row r="2326" s="78" customFormat="1" x14ac:dyDescent="0.25"/>
    <row r="2327" s="78" customFormat="1" x14ac:dyDescent="0.25"/>
    <row r="2328" s="78" customFormat="1" x14ac:dyDescent="0.25"/>
    <row r="2329" s="78" customFormat="1" x14ac:dyDescent="0.25"/>
    <row r="2330" s="78" customFormat="1" x14ac:dyDescent="0.25"/>
    <row r="2331" s="78" customFormat="1" x14ac:dyDescent="0.25"/>
    <row r="2332" s="78" customFormat="1" x14ac:dyDescent="0.25"/>
    <row r="2333" s="78" customFormat="1" x14ac:dyDescent="0.25"/>
    <row r="2334" s="78" customFormat="1" x14ac:dyDescent="0.25"/>
    <row r="2335" s="78" customFormat="1" x14ac:dyDescent="0.25"/>
    <row r="2336" s="78" customFormat="1" x14ac:dyDescent="0.25"/>
    <row r="2337" s="78" customFormat="1" x14ac:dyDescent="0.25"/>
    <row r="2338" s="78" customFormat="1" x14ac:dyDescent="0.25"/>
    <row r="2339" s="78" customFormat="1" x14ac:dyDescent="0.25"/>
    <row r="2340" s="78" customFormat="1" x14ac:dyDescent="0.25"/>
    <row r="2341" s="78" customFormat="1" x14ac:dyDescent="0.25"/>
    <row r="2342" s="78" customFormat="1" x14ac:dyDescent="0.25"/>
    <row r="2343" s="78" customFormat="1" x14ac:dyDescent="0.25"/>
    <row r="2344" s="78" customFormat="1" x14ac:dyDescent="0.25"/>
    <row r="2345" s="78" customFormat="1" x14ac:dyDescent="0.25"/>
    <row r="2346" s="78" customFormat="1" x14ac:dyDescent="0.25"/>
    <row r="2347" s="78" customFormat="1" x14ac:dyDescent="0.25"/>
    <row r="2348" s="78" customFormat="1" x14ac:dyDescent="0.25"/>
    <row r="2349" s="78" customFormat="1" x14ac:dyDescent="0.25"/>
    <row r="2350" s="78" customFormat="1" x14ac:dyDescent="0.25"/>
    <row r="2351" s="78" customFormat="1" x14ac:dyDescent="0.25"/>
    <row r="2352" s="78" customFormat="1" x14ac:dyDescent="0.25"/>
    <row r="2353" s="78" customFormat="1" x14ac:dyDescent="0.25"/>
    <row r="2354" s="78" customFormat="1" x14ac:dyDescent="0.25"/>
    <row r="2355" s="78" customFormat="1" x14ac:dyDescent="0.25"/>
    <row r="2356" s="78" customFormat="1" x14ac:dyDescent="0.25"/>
    <row r="2357" s="78" customFormat="1" x14ac:dyDescent="0.25"/>
    <row r="2358" s="78" customFormat="1" x14ac:dyDescent="0.25"/>
    <row r="2359" s="78" customFormat="1" x14ac:dyDescent="0.25"/>
    <row r="2360" s="78" customFormat="1" x14ac:dyDescent="0.25"/>
    <row r="2361" s="78" customFormat="1" x14ac:dyDescent="0.25"/>
    <row r="2362" s="78" customFormat="1" x14ac:dyDescent="0.25"/>
    <row r="2363" s="78" customFormat="1" x14ac:dyDescent="0.25"/>
    <row r="2364" s="78" customFormat="1" x14ac:dyDescent="0.25"/>
    <row r="2365" s="78" customFormat="1" x14ac:dyDescent="0.25"/>
    <row r="2366" s="78" customFormat="1" x14ac:dyDescent="0.25"/>
    <row r="2367" s="78" customFormat="1" x14ac:dyDescent="0.25"/>
    <row r="2368" s="78" customFormat="1" x14ac:dyDescent="0.25"/>
    <row r="2369" s="78" customFormat="1" x14ac:dyDescent="0.25"/>
    <row r="2370" s="78" customFormat="1" x14ac:dyDescent="0.25"/>
    <row r="2371" s="78" customFormat="1" x14ac:dyDescent="0.25"/>
    <row r="2372" s="78" customFormat="1" x14ac:dyDescent="0.25"/>
    <row r="2373" s="78" customFormat="1" x14ac:dyDescent="0.25"/>
    <row r="2374" s="78" customFormat="1" x14ac:dyDescent="0.25"/>
    <row r="2375" s="78" customFormat="1" x14ac:dyDescent="0.25"/>
    <row r="2376" s="78" customFormat="1" x14ac:dyDescent="0.25"/>
    <row r="2377" s="78" customFormat="1" x14ac:dyDescent="0.25"/>
    <row r="2378" s="78" customFormat="1" x14ac:dyDescent="0.25"/>
    <row r="2379" s="78" customFormat="1" x14ac:dyDescent="0.25"/>
    <row r="2380" s="78" customFormat="1" x14ac:dyDescent="0.25"/>
    <row r="2381" s="78" customFormat="1" x14ac:dyDescent="0.25"/>
    <row r="2382" s="78" customFormat="1" x14ac:dyDescent="0.25"/>
    <row r="2383" s="78" customFormat="1" x14ac:dyDescent="0.25"/>
    <row r="2384" s="78" customFormat="1" x14ac:dyDescent="0.25"/>
    <row r="2385" s="78" customFormat="1" x14ac:dyDescent="0.25"/>
    <row r="2386" s="78" customFormat="1" x14ac:dyDescent="0.25"/>
    <row r="2387" s="78" customFormat="1" x14ac:dyDescent="0.25"/>
    <row r="2388" s="78" customFormat="1" x14ac:dyDescent="0.25"/>
    <row r="2389" s="78" customFormat="1" x14ac:dyDescent="0.25"/>
    <row r="2390" s="78" customFormat="1" x14ac:dyDescent="0.25"/>
    <row r="2391" s="78" customFormat="1" x14ac:dyDescent="0.25"/>
    <row r="2392" s="78" customFormat="1" x14ac:dyDescent="0.25"/>
    <row r="2393" s="78" customFormat="1" x14ac:dyDescent="0.25"/>
    <row r="2394" s="78" customFormat="1" x14ac:dyDescent="0.25"/>
    <row r="2395" s="78" customFormat="1" x14ac:dyDescent="0.25"/>
    <row r="2396" s="78" customFormat="1" x14ac:dyDescent="0.25"/>
    <row r="2397" s="78" customFormat="1" x14ac:dyDescent="0.25"/>
    <row r="2398" s="78" customFormat="1" x14ac:dyDescent="0.25"/>
    <row r="2399" s="78" customFormat="1" x14ac:dyDescent="0.25"/>
    <row r="2400" s="78" customFormat="1" x14ac:dyDescent="0.25"/>
    <row r="2401" s="78" customFormat="1" x14ac:dyDescent="0.25"/>
    <row r="2402" s="78" customFormat="1" x14ac:dyDescent="0.25"/>
    <row r="2403" s="78" customFormat="1" x14ac:dyDescent="0.25"/>
    <row r="2404" s="78" customFormat="1" x14ac:dyDescent="0.25"/>
    <row r="2405" s="78" customFormat="1" x14ac:dyDescent="0.25"/>
    <row r="2406" s="78" customFormat="1" x14ac:dyDescent="0.25"/>
    <row r="2407" s="78" customFormat="1" x14ac:dyDescent="0.25"/>
    <row r="2408" s="78" customFormat="1" x14ac:dyDescent="0.25"/>
    <row r="2409" s="78" customFormat="1" x14ac:dyDescent="0.25"/>
    <row r="2410" s="78" customFormat="1" x14ac:dyDescent="0.25"/>
    <row r="2411" s="78" customFormat="1" x14ac:dyDescent="0.25"/>
    <row r="2412" s="78" customFormat="1" x14ac:dyDescent="0.25"/>
    <row r="2413" s="78" customFormat="1" x14ac:dyDescent="0.25"/>
    <row r="2414" s="78" customFormat="1" x14ac:dyDescent="0.25"/>
    <row r="2415" s="78" customFormat="1" x14ac:dyDescent="0.25"/>
    <row r="2416" s="78" customFormat="1" x14ac:dyDescent="0.25"/>
    <row r="2417" s="78" customFormat="1" x14ac:dyDescent="0.25"/>
    <row r="2418" s="78" customFormat="1" x14ac:dyDescent="0.25"/>
    <row r="2419" s="78" customFormat="1" x14ac:dyDescent="0.25"/>
    <row r="2420" s="78" customFormat="1" x14ac:dyDescent="0.25"/>
    <row r="2421" s="78" customFormat="1" x14ac:dyDescent="0.25"/>
    <row r="2422" s="78" customFormat="1" x14ac:dyDescent="0.25"/>
    <row r="2423" s="78" customFormat="1" x14ac:dyDescent="0.25"/>
    <row r="2424" s="78" customFormat="1" x14ac:dyDescent="0.25"/>
    <row r="2425" s="78" customFormat="1" x14ac:dyDescent="0.25"/>
    <row r="2426" s="78" customFormat="1" x14ac:dyDescent="0.25"/>
    <row r="2427" s="78" customFormat="1" x14ac:dyDescent="0.25"/>
    <row r="2428" s="78" customFormat="1" x14ac:dyDescent="0.25"/>
    <row r="2429" s="78" customFormat="1" x14ac:dyDescent="0.25"/>
    <row r="2430" s="78" customFormat="1" x14ac:dyDescent="0.25"/>
    <row r="2431" s="78" customFormat="1" x14ac:dyDescent="0.25"/>
    <row r="2432" s="78" customFormat="1" x14ac:dyDescent="0.25"/>
    <row r="2433" s="78" customFormat="1" x14ac:dyDescent="0.25"/>
    <row r="2434" s="78" customFormat="1" x14ac:dyDescent="0.25"/>
    <row r="2435" s="78" customFormat="1" x14ac:dyDescent="0.25"/>
    <row r="2436" s="78" customFormat="1" x14ac:dyDescent="0.25"/>
    <row r="2437" s="78" customFormat="1" x14ac:dyDescent="0.25"/>
    <row r="2438" s="78" customFormat="1" x14ac:dyDescent="0.25"/>
    <row r="2439" s="78" customFormat="1" x14ac:dyDescent="0.25"/>
    <row r="2440" s="78" customFormat="1" x14ac:dyDescent="0.25"/>
    <row r="2441" s="78" customFormat="1" x14ac:dyDescent="0.25"/>
    <row r="2442" s="78" customFormat="1" x14ac:dyDescent="0.25"/>
    <row r="2443" s="78" customFormat="1" x14ac:dyDescent="0.25"/>
    <row r="2444" s="78" customFormat="1" x14ac:dyDescent="0.25"/>
    <row r="2445" s="78" customFormat="1" x14ac:dyDescent="0.25"/>
    <row r="2446" s="78" customFormat="1" x14ac:dyDescent="0.25"/>
    <row r="2447" s="78" customFormat="1" x14ac:dyDescent="0.25"/>
    <row r="2448" s="78" customFormat="1" x14ac:dyDescent="0.25"/>
    <row r="2449" s="78" customFormat="1" x14ac:dyDescent="0.25"/>
    <row r="2450" s="78" customFormat="1" x14ac:dyDescent="0.25"/>
    <row r="2451" s="78" customFormat="1" x14ac:dyDescent="0.25"/>
    <row r="2452" s="78" customFormat="1" x14ac:dyDescent="0.25"/>
    <row r="2453" s="78" customFormat="1" x14ac:dyDescent="0.25"/>
    <row r="2454" s="78" customFormat="1" x14ac:dyDescent="0.25"/>
    <row r="2455" s="78" customFormat="1" x14ac:dyDescent="0.25"/>
    <row r="2456" s="78" customFormat="1" x14ac:dyDescent="0.25"/>
    <row r="2457" s="78" customFormat="1" x14ac:dyDescent="0.25"/>
    <row r="2458" s="78" customFormat="1" x14ac:dyDescent="0.25"/>
    <row r="2459" s="78" customFormat="1" x14ac:dyDescent="0.25"/>
    <row r="2460" s="78" customFormat="1" x14ac:dyDescent="0.25"/>
    <row r="2461" s="78" customFormat="1" x14ac:dyDescent="0.25"/>
    <row r="2462" s="78" customFormat="1" x14ac:dyDescent="0.25"/>
    <row r="2463" s="78" customFormat="1" x14ac:dyDescent="0.25"/>
    <row r="2464" s="78" customFormat="1" x14ac:dyDescent="0.25"/>
    <row r="2465" s="78" customFormat="1" x14ac:dyDescent="0.25"/>
    <row r="2466" s="78" customFormat="1" x14ac:dyDescent="0.25"/>
    <row r="2467" s="78" customFormat="1" x14ac:dyDescent="0.25"/>
    <row r="2468" s="78" customFormat="1" x14ac:dyDescent="0.25"/>
    <row r="2469" s="78" customFormat="1" x14ac:dyDescent="0.25"/>
    <row r="2470" s="78" customFormat="1" x14ac:dyDescent="0.25"/>
    <row r="2471" s="78" customFormat="1" x14ac:dyDescent="0.25"/>
    <row r="2472" s="78" customFormat="1" x14ac:dyDescent="0.25"/>
    <row r="2473" s="78" customFormat="1" x14ac:dyDescent="0.25"/>
    <row r="2474" s="78" customFormat="1" x14ac:dyDescent="0.25"/>
    <row r="2475" s="78" customFormat="1" x14ac:dyDescent="0.25"/>
    <row r="2476" s="78" customFormat="1" x14ac:dyDescent="0.25"/>
    <row r="2477" s="78" customFormat="1" x14ac:dyDescent="0.25"/>
    <row r="2478" s="78" customFormat="1" x14ac:dyDescent="0.25"/>
    <row r="2479" s="78" customFormat="1" x14ac:dyDescent="0.25"/>
    <row r="2480" s="78" customFormat="1" x14ac:dyDescent="0.25"/>
    <row r="2481" spans="2:3" s="78" customFormat="1" x14ac:dyDescent="0.25"/>
    <row r="2482" spans="2:3" s="78" customFormat="1" x14ac:dyDescent="0.25">
      <c r="B2482"/>
      <c r="C2482"/>
    </row>
  </sheetData>
  <mergeCells count="2">
    <mergeCell ref="A1:F1"/>
    <mergeCell ref="A2:F2"/>
  </mergeCells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DQE LOBA</vt:lpstr>
      <vt:lpstr>Detail Annulé</vt:lpstr>
      <vt:lpstr>Devis ok Annulé</vt:lpstr>
      <vt:lpstr>Detail ok</vt:lpstr>
      <vt:lpstr>Devis ok</vt:lpstr>
      <vt:lpstr>MO</vt:lpstr>
      <vt:lpstr>'Devis ok'!Zone_d_impression</vt:lpstr>
      <vt:lpstr>'Devis ok Annulé'!Zone_d_impression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 ADV2</cp:lastModifiedBy>
  <cp:lastPrinted>2025-10-22T17:29:43Z</cp:lastPrinted>
  <dcterms:created xsi:type="dcterms:W3CDTF">2024-11-25T12:52:46Z</dcterms:created>
  <dcterms:modified xsi:type="dcterms:W3CDTF">2026-01-09T17:00:55Z</dcterms:modified>
</cp:coreProperties>
</file>