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ANNEE 2026\DEVIS 2026\OMA CI ET LOGISTIC\"/>
    </mc:Choice>
  </mc:AlternateContent>
  <xr:revisionPtr revIDLastSave="0" documentId="8_{85703DE4-B9B3-4871-BA27-8759ACB4F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REAU LINER " sheetId="15" r:id="rId1"/>
    <sheet name="BUREAU LINER  OK" sheetId="24" r:id="rId2"/>
    <sheet name="SALLE DE REUNION " sheetId="20" r:id="rId3"/>
    <sheet name="SALLE DE REUNION  OK" sheetId="25" r:id="rId4"/>
    <sheet name="BUREAU COMMERCIALE" sheetId="21" r:id="rId5"/>
    <sheet name="BUREAU COMMERCIALE OK" sheetId="26" r:id="rId6"/>
  </sheets>
  <definedNames>
    <definedName name="_xlnm.Print_Area" localSheetId="4">'BUREAU COMMERCIALE'!$A$1:$F$53</definedName>
    <definedName name="_xlnm.Print_Area" localSheetId="5">'BUREAU COMMERCIALE OK'!$A$1:$F$53</definedName>
    <definedName name="_xlnm.Print_Area" localSheetId="0">'BUREAU LINER '!$A$1:$F$49</definedName>
    <definedName name="_xlnm.Print_Area" localSheetId="1">'BUREAU LINER  OK'!$A$1:$F$50</definedName>
    <definedName name="_xlnm.Print_Area" localSheetId="2">'SALLE DE REUNION '!$A$1:$F$51</definedName>
    <definedName name="_xlnm.Print_Area" localSheetId="3">'SALLE DE REUNION  OK'!$A$1:$F$52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6" l="1"/>
  <c r="J17" i="26"/>
  <c r="J36" i="26"/>
  <c r="F18" i="26"/>
  <c r="F39" i="26"/>
  <c r="E17" i="26"/>
  <c r="F17" i="26" s="1"/>
  <c r="F35" i="21"/>
  <c r="J17" i="21"/>
  <c r="E17" i="21" s="1"/>
  <c r="F17" i="21" s="1"/>
  <c r="F38" i="21"/>
  <c r="F18" i="25"/>
  <c r="F37" i="25"/>
  <c r="J34" i="25"/>
  <c r="J32" i="25"/>
  <c r="J31" i="25"/>
  <c r="J30" i="25"/>
  <c r="J28" i="25"/>
  <c r="J27" i="25"/>
  <c r="J26" i="25"/>
  <c r="J25" i="25"/>
  <c r="J24" i="25"/>
  <c r="J23" i="25"/>
  <c r="J22" i="25"/>
  <c r="J21" i="25"/>
  <c r="H20" i="25"/>
  <c r="J20" i="25" s="1"/>
  <c r="H19" i="25"/>
  <c r="J19" i="25" s="1"/>
  <c r="H17" i="25"/>
  <c r="J17" i="25" s="1"/>
  <c r="E17" i="25" s="1"/>
  <c r="F17" i="25" s="1"/>
  <c r="F33" i="20"/>
  <c r="F32" i="20"/>
  <c r="F28" i="20"/>
  <c r="J17" i="20"/>
  <c r="E17" i="20" s="1"/>
  <c r="F17" i="20" s="1"/>
  <c r="F36" i="20"/>
  <c r="F18" i="24"/>
  <c r="F35" i="24"/>
  <c r="J32" i="24"/>
  <c r="J31" i="24"/>
  <c r="J30" i="24"/>
  <c r="J29" i="24"/>
  <c r="J27" i="24"/>
  <c r="J26" i="24"/>
  <c r="J25" i="24"/>
  <c r="J24" i="24"/>
  <c r="J23" i="24"/>
  <c r="J22" i="24"/>
  <c r="J21" i="24"/>
  <c r="H20" i="24"/>
  <c r="J20" i="24" s="1"/>
  <c r="H19" i="24"/>
  <c r="J19" i="24" s="1"/>
  <c r="H17" i="24"/>
  <c r="J17" i="24" s="1"/>
  <c r="E17" i="24" s="1"/>
  <c r="F17" i="24" s="1"/>
  <c r="A26" i="15"/>
  <c r="A27" i="15" s="1"/>
  <c r="A28" i="15" s="1"/>
  <c r="A29" i="15" s="1"/>
  <c r="A30" i="15" s="1"/>
  <c r="A31" i="15" s="1"/>
  <c r="A32" i="15" s="1"/>
  <c r="F34" i="15"/>
  <c r="F31" i="15"/>
  <c r="F34" i="21"/>
  <c r="J33" i="21"/>
  <c r="F33" i="21"/>
  <c r="J35" i="21"/>
  <c r="F32" i="21"/>
  <c r="J31" i="21"/>
  <c r="F31" i="21"/>
  <c r="J30" i="21"/>
  <c r="F30" i="21"/>
  <c r="J29" i="21"/>
  <c r="F29" i="21"/>
  <c r="F28" i="21"/>
  <c r="J27" i="21"/>
  <c r="F27" i="21"/>
  <c r="J26" i="21"/>
  <c r="F26" i="21"/>
  <c r="J25" i="21"/>
  <c r="F25" i="21"/>
  <c r="J24" i="21"/>
  <c r="F24" i="21"/>
  <c r="J23" i="21"/>
  <c r="F23" i="21"/>
  <c r="J22" i="21"/>
  <c r="F22" i="21"/>
  <c r="J21" i="21"/>
  <c r="F21" i="21"/>
  <c r="J20" i="21"/>
  <c r="E20" i="21" s="1"/>
  <c r="F20" i="21" s="1"/>
  <c r="H19" i="21"/>
  <c r="J19" i="21" s="1"/>
  <c r="F19" i="21"/>
  <c r="H18" i="21"/>
  <c r="J18" i="21" s="1"/>
  <c r="F18" i="21"/>
  <c r="A18" i="2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5" i="21" s="1"/>
  <c r="H17" i="21"/>
  <c r="J33" i="20"/>
  <c r="J31" i="20"/>
  <c r="F31" i="20"/>
  <c r="J30" i="20"/>
  <c r="F30" i="20"/>
  <c r="J29" i="20"/>
  <c r="F29" i="20"/>
  <c r="J27" i="20"/>
  <c r="F27" i="20"/>
  <c r="J26" i="20"/>
  <c r="F26" i="20"/>
  <c r="J25" i="20"/>
  <c r="F25" i="20"/>
  <c r="J24" i="20"/>
  <c r="F24" i="20"/>
  <c r="J23" i="20"/>
  <c r="F23" i="20"/>
  <c r="J22" i="20"/>
  <c r="F22" i="20"/>
  <c r="J21" i="20"/>
  <c r="F21" i="20"/>
  <c r="J20" i="20"/>
  <c r="E20" i="20" s="1"/>
  <c r="F20" i="20" s="1"/>
  <c r="H19" i="20"/>
  <c r="J19" i="20" s="1"/>
  <c r="F19" i="20"/>
  <c r="H18" i="20"/>
  <c r="J18" i="20" s="1"/>
  <c r="F18" i="20"/>
  <c r="A18" i="20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3" i="20" s="1"/>
  <c r="H17" i="20"/>
  <c r="F46" i="26" l="1"/>
  <c r="F45" i="25"/>
  <c r="F43" i="24"/>
  <c r="A32" i="21"/>
  <c r="A33" i="21" s="1"/>
  <c r="F46" i="21"/>
  <c r="F44" i="20"/>
  <c r="F47" i="26" l="1"/>
  <c r="F48" i="26" s="1"/>
  <c r="F46" i="25"/>
  <c r="F47" i="25" s="1"/>
  <c r="F44" i="24"/>
  <c r="F45" i="24" s="1"/>
  <c r="F47" i="21"/>
  <c r="F48" i="21" s="1"/>
  <c r="F45" i="20"/>
  <c r="F46" i="20" s="1"/>
  <c r="A18" i="15" l="1"/>
  <c r="A19" i="15" s="1"/>
  <c r="A20" i="15" s="1"/>
  <c r="A21" i="15" s="1"/>
  <c r="A22" i="15" s="1"/>
  <c r="A23" i="15" s="1"/>
  <c r="A24" i="15" s="1"/>
  <c r="A25" i="15" s="1"/>
  <c r="F30" i="15"/>
  <c r="F27" i="15" l="1"/>
  <c r="F29" i="15"/>
  <c r="H19" i="15"/>
  <c r="J19" i="15" s="1"/>
  <c r="J20" i="15"/>
  <c r="E20" i="15" s="1"/>
  <c r="J21" i="15"/>
  <c r="J22" i="15"/>
  <c r="J23" i="15"/>
  <c r="J24" i="15"/>
  <c r="J25" i="15"/>
  <c r="J26" i="15"/>
  <c r="J28" i="15"/>
  <c r="J29" i="15"/>
  <c r="J31" i="15"/>
  <c r="J30" i="15"/>
  <c r="H18" i="15"/>
  <c r="J18" i="15" s="1"/>
  <c r="H17" i="15"/>
  <c r="J17" i="15" l="1"/>
  <c r="E17" i="15" s="1"/>
  <c r="F17" i="15" s="1"/>
  <c r="F19" i="15"/>
  <c r="F20" i="15"/>
  <c r="F21" i="15"/>
  <c r="F22" i="15"/>
  <c r="F23" i="15"/>
  <c r="F24" i="15"/>
  <c r="F25" i="15"/>
  <c r="F26" i="15"/>
  <c r="F28" i="15"/>
  <c r="F18" i="15"/>
  <c r="F42" i="15" l="1"/>
  <c r="F43" i="15" l="1"/>
  <c r="F44" i="15" s="1"/>
</calcChain>
</file>

<file path=xl/sharedStrings.xml><?xml version="1.0" encoding="utf-8"?>
<sst xmlns="http://schemas.openxmlformats.org/spreadsheetml/2006/main" count="297" uniqueCount="59">
  <si>
    <t>N°</t>
  </si>
  <si>
    <t>U</t>
  </si>
  <si>
    <t>QTÉ</t>
  </si>
  <si>
    <t>PU</t>
  </si>
  <si>
    <t>MONTANT</t>
  </si>
  <si>
    <t>TVA 18%</t>
  </si>
  <si>
    <t>TOTAL TTC</t>
  </si>
  <si>
    <t>SERVICE COMMERCIAL</t>
  </si>
  <si>
    <t>Arrêté le présent devis à la somme de :</t>
  </si>
  <si>
    <t>DÉSIGNATIONS DES OUVRAGES</t>
  </si>
  <si>
    <t>TOTAL HT</t>
  </si>
  <si>
    <t>m</t>
  </si>
  <si>
    <t>Tuyau cuivre 1/2  Ep 0,81</t>
  </si>
  <si>
    <t>Tuyau cuivre 1/4  Ep 0,81</t>
  </si>
  <si>
    <t>Tige filete N°8</t>
  </si>
  <si>
    <t>Tuyau pvc diam 32</t>
  </si>
  <si>
    <t>Coude pvc diam 32</t>
  </si>
  <si>
    <t>Colle tangit tube</t>
  </si>
  <si>
    <t>Bande blanche</t>
  </si>
  <si>
    <t>Ecrou 1/2</t>
  </si>
  <si>
    <t>CONDITIONS COMMERCIALES</t>
  </si>
  <si>
    <r>
      <rPr>
        <b/>
        <sz val="12"/>
        <color theme="1"/>
        <rFont val="Garamond"/>
        <family val="1"/>
      </rPr>
      <t>Vaidité de l'offre :</t>
    </r>
    <r>
      <rPr>
        <sz val="12"/>
        <color theme="1"/>
        <rFont val="Garamond"/>
        <family val="1"/>
      </rPr>
      <t xml:space="preserve"> 01 Mois</t>
    </r>
  </si>
  <si>
    <r>
      <rPr>
        <b/>
        <sz val="12"/>
        <color theme="1"/>
        <rFont val="Garamond"/>
        <family val="1"/>
      </rPr>
      <t>Délai d'exécution des travaux :</t>
    </r>
    <r>
      <rPr>
        <sz val="12"/>
        <color theme="1"/>
        <rFont val="Garamond"/>
        <family val="1"/>
      </rPr>
      <t xml:space="preserve"> 02 Jours</t>
    </r>
  </si>
  <si>
    <r>
      <rPr>
        <b/>
        <sz val="12"/>
        <color theme="1"/>
        <rFont val="Garamond"/>
        <family val="1"/>
      </rPr>
      <t xml:space="preserve">Conditions de règlement </t>
    </r>
    <r>
      <rPr>
        <sz val="12"/>
        <color theme="1"/>
        <rFont val="Garamond"/>
        <family val="1"/>
      </rPr>
      <t>: Selon nos termes</t>
    </r>
  </si>
  <si>
    <t>Split cassette 2CV R410 Midea Inverter</t>
  </si>
  <si>
    <t>u</t>
  </si>
  <si>
    <t>Armaflex 1/2   Ep 19</t>
  </si>
  <si>
    <t>Rouleau de bande adhesive</t>
  </si>
  <si>
    <t>Té pvc diam 32 °</t>
  </si>
  <si>
    <t>Freon R410</t>
  </si>
  <si>
    <t>Lg</t>
  </si>
  <si>
    <t>Ecrou  1/4</t>
  </si>
  <si>
    <t>Date : 29/01/2026</t>
  </si>
  <si>
    <t>TREICHVILE</t>
  </si>
  <si>
    <t>Câble VGV 3X2.5mm²</t>
  </si>
  <si>
    <t>Armaflex 1/4   Ep 19</t>
  </si>
  <si>
    <t>Un million neuf mille  cent trente-six  Francs CFA</t>
  </si>
  <si>
    <t xml:space="preserve">Baguette à souder </t>
  </si>
  <si>
    <t xml:space="preserve">u </t>
  </si>
  <si>
    <t xml:space="preserve">Paquet de collier Colson </t>
  </si>
  <si>
    <t>FOURNITURE ET INSTALLATION  D'UN SPLIT CASSETTE 2 CV</t>
  </si>
  <si>
    <t>DANS LE BUREAU LINER</t>
  </si>
  <si>
    <t xml:space="preserve">Accesoires divers de pose </t>
  </si>
  <si>
    <t>Mise en œuvre</t>
  </si>
  <si>
    <t>ens</t>
  </si>
  <si>
    <t>DEVIS N°0065/2026</t>
  </si>
  <si>
    <t>Materiels d'installation 15 m</t>
  </si>
  <si>
    <t>Un million soixante-quatre mille neuf cent quatre-vingt-huit  Francs CFA</t>
  </si>
  <si>
    <t xml:space="preserve">Mise en oeuvre </t>
  </si>
  <si>
    <t xml:space="preserve">Colle tangit tube </t>
  </si>
  <si>
    <t>DANS LA SALLE DE REUNION</t>
  </si>
  <si>
    <t>un million deux cent quatre-vingt-douze mille neuf cent soixante-quatre   Francs CFA</t>
  </si>
  <si>
    <t>DEVIS N°0064/2026</t>
  </si>
  <si>
    <t>Materiels d'installation 31 m</t>
  </si>
  <si>
    <t>DEVIS N°0068/2026</t>
  </si>
  <si>
    <t>Deux millions quatre cent quatre-vingt-dix-sept mille six cent soixante-quatre   Francs CFA</t>
  </si>
  <si>
    <t>DANS LE BUREAU COMMERCIA</t>
  </si>
  <si>
    <t>FOURNITURE ET INSTALLATION  DE DEUX SPLITS  CASSETTES 2 CV</t>
  </si>
  <si>
    <t>Materiels d'installation 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</si>
</sst>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\ _F_-;\-* #,##0\ _F_-;_-* &quot;-&quot;??\ _F_-;_-@_-"/>
    <numFmt numFmtId="168" formatCode="_-* #,##0.00\ _F_-;\-* #,##0.00\ _F_-;_-* &quot;-&quot;??\ _F_-;_-@_-"/>
    <numFmt numFmtId="169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i/>
      <sz val="12"/>
      <name val="Garamond"/>
      <family val="1"/>
    </font>
    <font>
      <sz val="12"/>
      <color rgb="FF000000"/>
      <name val="Garamond"/>
      <family val="1"/>
    </font>
    <font>
      <i/>
      <sz val="12"/>
      <color rgb="FF00000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4" fillId="0" borderId="0" xfId="0" applyFont="1" applyAlignment="1">
      <alignment vertical="center"/>
    </xf>
    <xf numFmtId="0" fontId="5" fillId="0" borderId="1" xfId="4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169" fontId="3" fillId="0" borderId="1" xfId="1" applyNumberFormat="1" applyFont="1" applyFill="1" applyBorder="1" applyAlignment="1">
      <alignment horizontal="left" vertical="center" wrapText="1"/>
    </xf>
    <xf numFmtId="0" fontId="5" fillId="0" borderId="1" xfId="0" applyFont="1" applyBorder="1"/>
    <xf numFmtId="164" fontId="3" fillId="0" borderId="0" xfId="7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7" fontId="4" fillId="2" borderId="1" xfId="6" applyNumberFormat="1" applyFont="1" applyFill="1" applyBorder="1" applyAlignment="1">
      <alignment vertical="center"/>
    </xf>
    <xf numFmtId="166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164" fontId="7" fillId="0" borderId="1" xfId="7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3" fillId="0" borderId="1" xfId="3" applyFont="1" applyBorder="1" applyAlignment="1">
      <alignment horizontal="left" vertical="center"/>
    </xf>
    <xf numFmtId="164" fontId="6" fillId="0" borderId="0" xfId="7" applyFont="1" applyFill="1"/>
    <xf numFmtId="0" fontId="6" fillId="0" borderId="0" xfId="3" applyFont="1"/>
    <xf numFmtId="0" fontId="3" fillId="0" borderId="0" xfId="0" applyFont="1" applyAlignment="1">
      <alignment horizontal="center" vertical="center"/>
    </xf>
    <xf numFmtId="169" fontId="5" fillId="0" borderId="0" xfId="6" applyNumberFormat="1" applyFont="1" applyAlignment="1">
      <alignment horizontal="center" vertical="center"/>
    </xf>
    <xf numFmtId="164" fontId="3" fillId="0" borderId="1" xfId="3" applyNumberFormat="1" applyFont="1" applyBorder="1" applyAlignment="1">
      <alignment horizontal="center" vertical="center" wrapText="1"/>
    </xf>
    <xf numFmtId="167" fontId="3" fillId="2" borderId="1" xfId="6" applyNumberFormat="1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164" fontId="4" fillId="2" borderId="1" xfId="7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3" borderId="1" xfId="3" applyFont="1" applyFill="1" applyBorder="1" applyAlignment="1">
      <alignment horizontal="left" vertical="center"/>
    </xf>
    <xf numFmtId="0" fontId="5" fillId="0" borderId="1" xfId="3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9" fontId="5" fillId="0" borderId="1" xfId="6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3" applyFont="1" applyAlignment="1">
      <alignment horizontal="center"/>
    </xf>
    <xf numFmtId="169" fontId="5" fillId="0" borderId="0" xfId="6" applyNumberFormat="1" applyFont="1" applyFill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64" fontId="5" fillId="0" borderId="1" xfId="7" applyFont="1" applyFill="1" applyBorder="1" applyAlignment="1">
      <alignment horizontal="center" vertical="center"/>
    </xf>
    <xf numFmtId="164" fontId="5" fillId="0" borderId="1" xfId="7" applyFont="1" applyFill="1" applyBorder="1" applyAlignment="1">
      <alignment horizontal="left" vertical="center" wrapText="1"/>
    </xf>
    <xf numFmtId="169" fontId="5" fillId="0" borderId="1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0" xfId="6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1" fontId="5" fillId="0" borderId="0" xfId="6" applyNumberFormat="1" applyFont="1"/>
    <xf numFmtId="0" fontId="4" fillId="0" borderId="0" xfId="0" applyFont="1" applyAlignment="1">
      <alignment horizontal="left" vertical="top"/>
    </xf>
    <xf numFmtId="0" fontId="11" fillId="3" borderId="1" xfId="3" applyFont="1" applyFill="1" applyBorder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12" fillId="0" borderId="1" xfId="0" applyFont="1" applyBorder="1"/>
    <xf numFmtId="0" fontId="13" fillId="0" borderId="1" xfId="0" applyFont="1" applyBorder="1"/>
    <xf numFmtId="0" fontId="10" fillId="0" borderId="1" xfId="0" applyFont="1" applyBorder="1" applyAlignment="1">
      <alignment vertical="center" wrapText="1"/>
    </xf>
    <xf numFmtId="14" fontId="5" fillId="0" borderId="0" xfId="0" applyNumberFormat="1" applyFont="1" applyAlignment="1">
      <alignment horizontal="center" vertical="center"/>
    </xf>
    <xf numFmtId="0" fontId="4" fillId="2" borderId="1" xfId="3" applyFont="1" applyFill="1" applyBorder="1" applyAlignment="1">
      <alignment horizontal="left" vertical="center" wrapText="1"/>
    </xf>
    <xf numFmtId="164" fontId="3" fillId="0" borderId="0" xfId="7" applyFont="1"/>
    <xf numFmtId="164" fontId="5" fillId="0" borderId="0" xfId="7" applyFont="1"/>
    <xf numFmtId="164" fontId="6" fillId="0" borderId="0" xfId="7" applyFont="1"/>
  </cellXfs>
  <cellStyles count="9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93165E0-FAA3-4329-8BB3-550BBB64A4F0}"/>
            </a:ext>
          </a:extLst>
        </xdr:cNvPr>
        <xdr:cNvSpPr/>
      </xdr:nvSpPr>
      <xdr:spPr>
        <a:xfrm>
          <a:off x="4962525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F700B797-8583-4172-ABE1-6E0B2A4AD0BF}"/>
            </a:ext>
          </a:extLst>
        </xdr:cNvPr>
        <xdr:cNvSpPr/>
      </xdr:nvSpPr>
      <xdr:spPr>
        <a:xfrm>
          <a:off x="4962525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A9E2E99B-743A-4065-B0DB-47588D967D1A}"/>
            </a:ext>
          </a:extLst>
        </xdr:cNvPr>
        <xdr:cNvSpPr/>
      </xdr:nvSpPr>
      <xdr:spPr>
        <a:xfrm>
          <a:off x="4962525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6B92060C-BFB1-4575-A124-F73E7C444E0E}"/>
            </a:ext>
          </a:extLst>
        </xdr:cNvPr>
        <xdr:cNvSpPr/>
      </xdr:nvSpPr>
      <xdr:spPr>
        <a:xfrm>
          <a:off x="4857750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EEC1FBB7-0899-47C2-828E-85420897049D}"/>
            </a:ext>
          </a:extLst>
        </xdr:cNvPr>
        <xdr:cNvSpPr/>
      </xdr:nvSpPr>
      <xdr:spPr>
        <a:xfrm>
          <a:off x="4962525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4FEA3E6E-E72F-441C-8B7F-8985CEC6FCEE}"/>
            </a:ext>
          </a:extLst>
        </xdr:cNvPr>
        <xdr:cNvSpPr/>
      </xdr:nvSpPr>
      <xdr:spPr>
        <a:xfrm>
          <a:off x="4962525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98C6-6E34-4091-9BE4-9FFD5E6F83E5}">
  <dimension ref="A1:J51"/>
  <sheetViews>
    <sheetView tabSelected="1" topLeftCell="A4" zoomScaleNormal="100" workbookViewId="0">
      <selection activeCell="A12" sqref="A12:XFD14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7.1406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7" customWidth="1"/>
    <col min="10" max="10" width="12.42578125" style="61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1"/>
      <c r="C1" s="31"/>
      <c r="D1" s="2"/>
      <c r="E1" s="2"/>
      <c r="F1" s="3"/>
    </row>
    <row r="2" spans="1:10" ht="17.100000000000001" customHeight="1" x14ac:dyDescent="0.25">
      <c r="A2" s="1"/>
      <c r="B2" s="1"/>
      <c r="C2" s="31"/>
      <c r="D2" s="2"/>
      <c r="E2" s="2"/>
      <c r="F2" s="3"/>
    </row>
    <row r="3" spans="1:10" ht="17.100000000000001" customHeight="1" x14ac:dyDescent="0.25">
      <c r="A3" s="1"/>
      <c r="B3" s="1"/>
      <c r="C3" s="31"/>
      <c r="D3" s="2"/>
      <c r="E3" s="2"/>
      <c r="F3" s="3"/>
    </row>
    <row r="4" spans="1:10" ht="17.100000000000001" customHeight="1" x14ac:dyDescent="0.25">
      <c r="A4" s="1"/>
      <c r="B4" s="1"/>
      <c r="C4" s="31"/>
      <c r="D4" s="2"/>
      <c r="E4" s="2"/>
      <c r="F4" s="3"/>
    </row>
    <row r="5" spans="1:10" ht="17.100000000000001" customHeight="1" x14ac:dyDescent="0.25">
      <c r="A5" s="1"/>
      <c r="B5" s="1"/>
      <c r="C5" s="31"/>
      <c r="D5" s="2"/>
      <c r="E5" s="2"/>
      <c r="F5" s="3"/>
    </row>
    <row r="6" spans="1:10" ht="17.100000000000001" customHeight="1" x14ac:dyDescent="0.25">
      <c r="A6" s="1"/>
      <c r="B6" s="1"/>
      <c r="C6" s="31"/>
      <c r="D6" s="2"/>
      <c r="E6" s="2"/>
      <c r="F6" s="3"/>
    </row>
    <row r="7" spans="1:10" ht="17.100000000000001" customHeight="1" x14ac:dyDescent="0.25">
      <c r="A7" s="5"/>
      <c r="B7" s="1"/>
      <c r="C7" s="31"/>
      <c r="D7" s="2"/>
      <c r="E7" s="2"/>
      <c r="F7" s="3"/>
    </row>
    <row r="8" spans="1:10" ht="17.100000000000001" customHeight="1" x14ac:dyDescent="0.25">
      <c r="B8" s="1"/>
      <c r="C8" s="31"/>
      <c r="D8" s="2"/>
      <c r="E8" s="2"/>
      <c r="F8" s="3"/>
    </row>
    <row r="9" spans="1:10" ht="17.100000000000001" customHeight="1" x14ac:dyDescent="0.25">
      <c r="A9" s="5" t="s">
        <v>45</v>
      </c>
      <c r="B9" s="1"/>
      <c r="C9" s="31"/>
      <c r="D9" s="2"/>
      <c r="E9" s="2"/>
      <c r="F9" s="3"/>
    </row>
    <row r="10" spans="1:10" ht="17.100000000000001" customHeight="1" x14ac:dyDescent="0.25">
      <c r="A10" s="5"/>
      <c r="B10" s="40"/>
      <c r="C10" s="31"/>
      <c r="D10" s="2"/>
      <c r="E10" s="2"/>
      <c r="F10" s="3"/>
    </row>
    <row r="11" spans="1:10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61"/>
    </row>
    <row r="12" spans="1:10" s="17" customFormat="1" ht="17.100000000000001" customHeight="1" x14ac:dyDescent="0.25">
      <c r="A12" s="52" t="s">
        <v>40</v>
      </c>
      <c r="B12" s="51"/>
      <c r="C12" s="51"/>
      <c r="D12" s="16"/>
      <c r="E12" s="2"/>
      <c r="F12" s="23"/>
      <c r="G12" s="18"/>
      <c r="H12" s="50"/>
      <c r="I12" s="21"/>
      <c r="J12" s="61"/>
    </row>
    <row r="13" spans="1:10" s="17" customFormat="1" ht="17.100000000000001" customHeight="1" x14ac:dyDescent="0.25">
      <c r="A13" s="62" t="s">
        <v>41</v>
      </c>
      <c r="B13" s="51"/>
      <c r="C13" s="51"/>
      <c r="D13" s="24"/>
      <c r="G13" s="18"/>
      <c r="H13" s="50"/>
      <c r="I13" s="21"/>
      <c r="J13" s="61"/>
    </row>
    <row r="14" spans="1:10" s="17" customFormat="1" ht="17.100000000000001" customHeight="1" x14ac:dyDescent="0.25">
      <c r="A14" s="62" t="s">
        <v>33</v>
      </c>
      <c r="B14" s="51"/>
      <c r="C14" s="51"/>
      <c r="D14" s="24"/>
      <c r="E14" s="68" t="s">
        <v>32</v>
      </c>
      <c r="F14" s="68"/>
      <c r="G14" s="18"/>
      <c r="H14" s="50"/>
      <c r="I14" s="21"/>
      <c r="J14" s="61"/>
    </row>
    <row r="15" spans="1:10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61"/>
    </row>
    <row r="16" spans="1:10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</row>
    <row r="17" spans="1:10" ht="17.100000000000001" customHeight="1" x14ac:dyDescent="0.25">
      <c r="A17" s="41">
        <v>1</v>
      </c>
      <c r="B17" s="42" t="s">
        <v>24</v>
      </c>
      <c r="C17" s="47" t="s">
        <v>25</v>
      </c>
      <c r="D17" s="43">
        <v>1</v>
      </c>
      <c r="E17" s="19">
        <f>J17</f>
        <v>605932.20338983054</v>
      </c>
      <c r="F17" s="33">
        <f>+D17*E17</f>
        <v>605932.20338983054</v>
      </c>
      <c r="G17" s="18"/>
      <c r="H17" s="32">
        <f>550000/1.18</f>
        <v>466101.69491525425</v>
      </c>
      <c r="I17" s="21">
        <v>1.3</v>
      </c>
      <c r="J17" s="61">
        <f>+H17*I17</f>
        <v>605932.20338983054</v>
      </c>
    </row>
    <row r="18" spans="1:10" ht="17.100000000000001" customHeight="1" x14ac:dyDescent="0.25">
      <c r="A18" s="41">
        <f>+A17+1</f>
        <v>2</v>
      </c>
      <c r="B18" s="44" t="s">
        <v>12</v>
      </c>
      <c r="C18" s="47" t="s">
        <v>11</v>
      </c>
      <c r="D18" s="43">
        <v>15</v>
      </c>
      <c r="E18" s="19">
        <v>4200</v>
      </c>
      <c r="F18" s="33">
        <f>+D18*E18</f>
        <v>63000</v>
      </c>
      <c r="H18" s="32">
        <f>45000/15</f>
        <v>3000</v>
      </c>
      <c r="I18" s="21">
        <v>1.3</v>
      </c>
      <c r="J18" s="61">
        <f t="shared" ref="J18:J30" si="0">H18*I18</f>
        <v>3900</v>
      </c>
    </row>
    <row r="19" spans="1:10" ht="17.100000000000001" customHeight="1" x14ac:dyDescent="0.25">
      <c r="A19" s="41">
        <f t="shared" ref="A19:A32" si="1">+A18+1</f>
        <v>3</v>
      </c>
      <c r="B19" s="44" t="s">
        <v>13</v>
      </c>
      <c r="C19" s="47" t="s">
        <v>11</v>
      </c>
      <c r="D19" s="43">
        <v>15</v>
      </c>
      <c r="E19" s="19">
        <v>2500</v>
      </c>
      <c r="F19" s="33">
        <f t="shared" ref="F19:F27" si="2">+D19*E19</f>
        <v>37500</v>
      </c>
      <c r="H19" s="32">
        <f>23000/15</f>
        <v>1533.3333333333333</v>
      </c>
      <c r="I19" s="21">
        <v>1.3</v>
      </c>
      <c r="J19" s="61">
        <f t="shared" si="0"/>
        <v>1993.3333333333333</v>
      </c>
    </row>
    <row r="20" spans="1:10" ht="17.100000000000001" customHeight="1" x14ac:dyDescent="0.25">
      <c r="A20" s="41">
        <f t="shared" si="1"/>
        <v>4</v>
      </c>
      <c r="B20" s="44" t="s">
        <v>26</v>
      </c>
      <c r="C20" s="47" t="s">
        <v>30</v>
      </c>
      <c r="D20" s="43">
        <v>8</v>
      </c>
      <c r="E20" s="19">
        <f>+J20</f>
        <v>3900</v>
      </c>
      <c r="F20" s="33">
        <f t="shared" si="2"/>
        <v>31200</v>
      </c>
      <c r="H20" s="32">
        <v>3000</v>
      </c>
      <c r="I20" s="21">
        <v>1.3</v>
      </c>
      <c r="J20" s="61">
        <f t="shared" si="0"/>
        <v>3900</v>
      </c>
    </row>
    <row r="21" spans="1:10" ht="17.100000000000001" customHeight="1" x14ac:dyDescent="0.25">
      <c r="A21" s="41">
        <f t="shared" si="1"/>
        <v>5</v>
      </c>
      <c r="B21" s="44" t="s">
        <v>35</v>
      </c>
      <c r="C21" s="47" t="s">
        <v>30</v>
      </c>
      <c r="D21" s="43">
        <v>8</v>
      </c>
      <c r="E21" s="19">
        <v>3500</v>
      </c>
      <c r="F21" s="33">
        <f t="shared" si="2"/>
        <v>28000</v>
      </c>
      <c r="H21" s="32">
        <v>2500</v>
      </c>
      <c r="I21" s="21">
        <v>1.3</v>
      </c>
      <c r="J21" s="61">
        <f t="shared" si="0"/>
        <v>3250</v>
      </c>
    </row>
    <row r="22" spans="1:10" ht="17.100000000000001" customHeight="1" x14ac:dyDescent="0.25">
      <c r="A22" s="41">
        <f t="shared" si="1"/>
        <v>6</v>
      </c>
      <c r="B22" s="44" t="s">
        <v>34</v>
      </c>
      <c r="C22" s="47" t="s">
        <v>11</v>
      </c>
      <c r="D22" s="43">
        <v>15</v>
      </c>
      <c r="E22" s="19">
        <v>1300</v>
      </c>
      <c r="F22" s="33">
        <f t="shared" si="2"/>
        <v>19500</v>
      </c>
      <c r="H22" s="32">
        <v>992</v>
      </c>
      <c r="I22" s="21">
        <v>1.3</v>
      </c>
      <c r="J22" s="61">
        <f t="shared" si="0"/>
        <v>1289.6000000000001</v>
      </c>
    </row>
    <row r="23" spans="1:10" ht="17.100000000000001" customHeight="1" x14ac:dyDescent="0.25">
      <c r="A23" s="41">
        <f t="shared" si="1"/>
        <v>7</v>
      </c>
      <c r="B23" s="44" t="s">
        <v>14</v>
      </c>
      <c r="C23" s="47" t="s">
        <v>1</v>
      </c>
      <c r="D23" s="43">
        <v>4</v>
      </c>
      <c r="E23" s="19">
        <v>2300</v>
      </c>
      <c r="F23" s="33">
        <f t="shared" si="2"/>
        <v>9200</v>
      </c>
      <c r="H23" s="32">
        <v>1100</v>
      </c>
      <c r="I23" s="21">
        <v>1.3</v>
      </c>
      <c r="J23" s="61">
        <f t="shared" si="0"/>
        <v>1430</v>
      </c>
    </row>
    <row r="24" spans="1:10" ht="17.100000000000001" customHeight="1" x14ac:dyDescent="0.25">
      <c r="A24" s="41">
        <f t="shared" si="1"/>
        <v>8</v>
      </c>
      <c r="B24" s="44" t="s">
        <v>15</v>
      </c>
      <c r="C24" s="47" t="s">
        <v>11</v>
      </c>
      <c r="D24" s="43">
        <v>1</v>
      </c>
      <c r="E24" s="19">
        <v>5600</v>
      </c>
      <c r="F24" s="33">
        <f t="shared" si="2"/>
        <v>5600</v>
      </c>
      <c r="H24" s="32">
        <v>4300</v>
      </c>
      <c r="I24" s="21">
        <v>1.3</v>
      </c>
      <c r="J24" s="61">
        <f t="shared" si="0"/>
        <v>5590</v>
      </c>
    </row>
    <row r="25" spans="1:10" ht="17.100000000000001" customHeight="1" x14ac:dyDescent="0.25">
      <c r="A25" s="41">
        <f t="shared" si="1"/>
        <v>9</v>
      </c>
      <c r="B25" s="44" t="s">
        <v>16</v>
      </c>
      <c r="C25" s="47" t="s">
        <v>1</v>
      </c>
      <c r="D25" s="43">
        <v>2</v>
      </c>
      <c r="E25" s="53">
        <v>1500</v>
      </c>
      <c r="F25" s="33">
        <f t="shared" si="2"/>
        <v>3000</v>
      </c>
      <c r="G25" s="18"/>
      <c r="H25" s="32">
        <v>1000</v>
      </c>
      <c r="I25" s="21">
        <v>1.3</v>
      </c>
      <c r="J25" s="61">
        <f t="shared" si="0"/>
        <v>1300</v>
      </c>
    </row>
    <row r="26" spans="1:10" s="30" customFormat="1" ht="17.100000000000001" customHeight="1" x14ac:dyDescent="0.25">
      <c r="A26" s="41">
        <f t="shared" si="1"/>
        <v>10</v>
      </c>
      <c r="B26" s="28" t="s">
        <v>18</v>
      </c>
      <c r="C26" s="47" t="s">
        <v>1</v>
      </c>
      <c r="D26" s="43">
        <v>2</v>
      </c>
      <c r="E26" s="54">
        <v>3000</v>
      </c>
      <c r="F26" s="33">
        <f t="shared" si="2"/>
        <v>6000</v>
      </c>
      <c r="G26" s="29"/>
      <c r="H26" s="32">
        <v>2000</v>
      </c>
      <c r="I26" s="21">
        <v>1.3</v>
      </c>
      <c r="J26" s="61">
        <f t="shared" si="0"/>
        <v>2600</v>
      </c>
    </row>
    <row r="27" spans="1:10" s="30" customFormat="1" ht="17.100000000000001" customHeight="1" x14ac:dyDescent="0.25">
      <c r="A27" s="41">
        <f t="shared" si="1"/>
        <v>11</v>
      </c>
      <c r="B27" s="28" t="s">
        <v>27</v>
      </c>
      <c r="C27" s="47" t="s">
        <v>1</v>
      </c>
      <c r="D27" s="43">
        <v>1</v>
      </c>
      <c r="E27" s="54">
        <v>20000</v>
      </c>
      <c r="F27" s="33">
        <f t="shared" si="2"/>
        <v>20000</v>
      </c>
      <c r="G27" s="29"/>
      <c r="H27" s="32"/>
      <c r="I27" s="21"/>
      <c r="J27" s="61"/>
    </row>
    <row r="28" spans="1:10" s="30" customFormat="1" ht="17.100000000000001" customHeight="1" x14ac:dyDescent="0.25">
      <c r="A28" s="41">
        <f t="shared" si="1"/>
        <v>12</v>
      </c>
      <c r="B28" s="28" t="s">
        <v>31</v>
      </c>
      <c r="C28" s="47" t="s">
        <v>1</v>
      </c>
      <c r="D28" s="43">
        <v>2</v>
      </c>
      <c r="E28" s="54">
        <v>2000</v>
      </c>
      <c r="F28" s="33">
        <f>+D28*E28</f>
        <v>4000</v>
      </c>
      <c r="G28" s="29"/>
      <c r="H28" s="32">
        <v>1100</v>
      </c>
      <c r="I28" s="21">
        <v>1.3</v>
      </c>
      <c r="J28" s="61">
        <f t="shared" si="0"/>
        <v>1430</v>
      </c>
    </row>
    <row r="29" spans="1:10" ht="17.100000000000001" customHeight="1" x14ac:dyDescent="0.25">
      <c r="A29" s="41">
        <f t="shared" si="1"/>
        <v>13</v>
      </c>
      <c r="B29" s="28" t="s">
        <v>19</v>
      </c>
      <c r="C29" s="47" t="s">
        <v>1</v>
      </c>
      <c r="D29" s="43">
        <v>2</v>
      </c>
      <c r="E29" s="54">
        <v>2800</v>
      </c>
      <c r="F29" s="33">
        <f t="shared" ref="F29" si="3">+D29*E29</f>
        <v>5600</v>
      </c>
      <c r="G29" s="18"/>
      <c r="H29" s="32">
        <v>2100</v>
      </c>
      <c r="I29" s="21">
        <v>1.3</v>
      </c>
      <c r="J29" s="61">
        <f t="shared" si="0"/>
        <v>2730</v>
      </c>
    </row>
    <row r="30" spans="1:10" ht="17.100000000000001" customHeight="1" x14ac:dyDescent="0.25">
      <c r="A30" s="41">
        <f t="shared" si="1"/>
        <v>14</v>
      </c>
      <c r="B30" s="65" t="s">
        <v>28</v>
      </c>
      <c r="C30" s="47" t="s">
        <v>1</v>
      </c>
      <c r="D30" s="43">
        <v>4</v>
      </c>
      <c r="E30" s="54">
        <v>1000</v>
      </c>
      <c r="F30" s="33">
        <f>+D30*E30</f>
        <v>4000</v>
      </c>
      <c r="G30" s="18"/>
      <c r="H30" s="32">
        <v>1000</v>
      </c>
      <c r="I30" s="21"/>
      <c r="J30" s="61">
        <f t="shared" si="0"/>
        <v>0</v>
      </c>
    </row>
    <row r="31" spans="1:10" s="30" customFormat="1" ht="17.100000000000001" customHeight="1" x14ac:dyDescent="0.25">
      <c r="A31" s="41">
        <f t="shared" si="1"/>
        <v>15</v>
      </c>
      <c r="B31" s="28" t="s">
        <v>42</v>
      </c>
      <c r="C31" s="47" t="s">
        <v>1</v>
      </c>
      <c r="D31" s="43">
        <v>1</v>
      </c>
      <c r="E31" s="54">
        <v>10000</v>
      </c>
      <c r="F31" s="33">
        <f>+D31*E31</f>
        <v>10000</v>
      </c>
      <c r="G31" s="29"/>
      <c r="H31" s="32"/>
      <c r="I31" s="21"/>
      <c r="J31" s="61">
        <f>H31*I31</f>
        <v>0</v>
      </c>
    </row>
    <row r="32" spans="1:10" s="30" customFormat="1" ht="17.100000000000001" customHeight="1" x14ac:dyDescent="0.25">
      <c r="A32" s="41">
        <f t="shared" si="1"/>
        <v>16</v>
      </c>
      <c r="B32" s="28"/>
      <c r="C32" s="47"/>
      <c r="D32" s="43"/>
      <c r="E32" s="54"/>
      <c r="F32" s="33"/>
      <c r="G32" s="29"/>
      <c r="H32" s="32"/>
      <c r="I32" s="21"/>
      <c r="J32" s="61"/>
    </row>
    <row r="33" spans="1:10" ht="17.100000000000001" customHeight="1" x14ac:dyDescent="0.25">
      <c r="A33" s="41"/>
      <c r="B33" s="65"/>
      <c r="C33" s="47"/>
      <c r="D33" s="43"/>
      <c r="E33" s="54"/>
      <c r="F33" s="33"/>
      <c r="G33" s="18"/>
      <c r="I33" s="21"/>
    </row>
    <row r="34" spans="1:10" ht="17.100000000000001" customHeight="1" x14ac:dyDescent="0.25">
      <c r="A34" s="10"/>
      <c r="B34" s="13" t="s">
        <v>43</v>
      </c>
      <c r="C34" s="7" t="s">
        <v>44</v>
      </c>
      <c r="D34" s="56">
        <v>1</v>
      </c>
      <c r="E34" s="54">
        <v>50000</v>
      </c>
      <c r="F34" s="55">
        <f>+D34*E34</f>
        <v>50000</v>
      </c>
      <c r="G34" s="18"/>
      <c r="I34" s="58"/>
    </row>
    <row r="35" spans="1:10" ht="17.100000000000001" customHeight="1" x14ac:dyDescent="0.25">
      <c r="A35" s="10"/>
      <c r="B35" s="13"/>
      <c r="C35" s="7"/>
      <c r="D35" s="8"/>
      <c r="E35" s="20"/>
      <c r="F35" s="12"/>
      <c r="G35" s="18"/>
      <c r="I35" s="58"/>
    </row>
    <row r="36" spans="1:10" ht="17.100000000000001" customHeight="1" x14ac:dyDescent="0.25">
      <c r="A36" s="10"/>
      <c r="B36" s="13"/>
      <c r="C36" s="7"/>
      <c r="D36" s="8"/>
      <c r="E36" s="20"/>
      <c r="F36" s="12"/>
      <c r="G36" s="18"/>
      <c r="I36" s="58"/>
    </row>
    <row r="37" spans="1:10" ht="17.100000000000001" customHeight="1" x14ac:dyDescent="0.25">
      <c r="A37" s="10"/>
      <c r="B37" s="60" t="s">
        <v>20</v>
      </c>
      <c r="C37" s="7"/>
      <c r="D37" s="8"/>
      <c r="E37" s="20"/>
      <c r="F37" s="12"/>
      <c r="G37" s="18"/>
      <c r="I37" s="58"/>
    </row>
    <row r="38" spans="1:10" ht="17.100000000000001" customHeight="1" x14ac:dyDescent="0.25">
      <c r="A38" s="10"/>
      <c r="B38" s="59" t="s">
        <v>21</v>
      </c>
      <c r="C38" s="7"/>
      <c r="D38" s="8"/>
      <c r="E38" s="20"/>
      <c r="F38" s="12"/>
      <c r="G38" s="18"/>
      <c r="I38" s="58"/>
    </row>
    <row r="39" spans="1:10" ht="17.100000000000001" customHeight="1" x14ac:dyDescent="0.25">
      <c r="A39" s="10"/>
      <c r="B39" s="59" t="s">
        <v>22</v>
      </c>
      <c r="C39" s="7"/>
      <c r="D39" s="8"/>
      <c r="E39" s="20"/>
      <c r="F39" s="12"/>
      <c r="G39" s="18"/>
      <c r="I39" s="58"/>
    </row>
    <row r="40" spans="1:10" ht="17.100000000000001" customHeight="1" x14ac:dyDescent="0.25">
      <c r="A40" s="10"/>
      <c r="B40" s="59" t="s">
        <v>23</v>
      </c>
      <c r="C40" s="7"/>
      <c r="D40" s="8"/>
      <c r="E40" s="20"/>
      <c r="F40" s="12"/>
      <c r="G40" s="18"/>
      <c r="I40" s="58"/>
    </row>
    <row r="41" spans="1:10" ht="17.100000000000001" customHeight="1" x14ac:dyDescent="0.25">
      <c r="A41" s="6"/>
      <c r="B41" s="45"/>
      <c r="C41" s="7"/>
      <c r="D41" s="11"/>
      <c r="E41" s="25"/>
      <c r="F41" s="12"/>
      <c r="G41" s="18"/>
      <c r="I41" s="58"/>
    </row>
    <row r="42" spans="1:10" s="17" customFormat="1" ht="17.100000000000001" customHeight="1" x14ac:dyDescent="0.25">
      <c r="A42" s="69" t="s">
        <v>10</v>
      </c>
      <c r="B42" s="69"/>
      <c r="C42" s="69"/>
      <c r="D42" s="69"/>
      <c r="E42" s="69"/>
      <c r="F42" s="22">
        <f>SUM(F17:F41)</f>
        <v>902532.20338983054</v>
      </c>
      <c r="G42" s="18"/>
      <c r="H42" s="32"/>
      <c r="I42" s="21"/>
      <c r="J42" s="61"/>
    </row>
    <row r="43" spans="1:10" s="17" customFormat="1" ht="17.100000000000001" customHeight="1" x14ac:dyDescent="0.25">
      <c r="A43" s="69" t="s">
        <v>5</v>
      </c>
      <c r="B43" s="69"/>
      <c r="C43" s="69"/>
      <c r="D43" s="69"/>
      <c r="E43" s="69"/>
      <c r="F43" s="34">
        <f>+F42*0.18</f>
        <v>162455.79661016949</v>
      </c>
      <c r="G43" s="18"/>
      <c r="H43" s="32"/>
      <c r="I43" s="21"/>
      <c r="J43" s="61"/>
    </row>
    <row r="44" spans="1:10" s="17" customFormat="1" ht="17.100000000000001" customHeight="1" x14ac:dyDescent="0.25">
      <c r="A44" s="69" t="s">
        <v>6</v>
      </c>
      <c r="B44" s="69"/>
      <c r="C44" s="69"/>
      <c r="D44" s="69"/>
      <c r="E44" s="69"/>
      <c r="F44" s="22">
        <f>SUM(F42:F43)</f>
        <v>1064988</v>
      </c>
      <c r="G44" s="18"/>
      <c r="H44" s="32"/>
      <c r="I44" s="21"/>
      <c r="J44" s="61"/>
    </row>
    <row r="45" spans="1:10" s="17" customFormat="1" ht="17.100000000000001" customHeight="1" x14ac:dyDescent="0.25">
      <c r="C45" s="48"/>
      <c r="E45" s="18"/>
      <c r="G45" s="18"/>
      <c r="H45" s="32"/>
      <c r="I45" s="21"/>
      <c r="J45" s="61"/>
    </row>
    <row r="46" spans="1:10" s="17" customFormat="1" ht="17.100000000000001" customHeight="1" x14ac:dyDescent="0.25">
      <c r="A46" s="26" t="s">
        <v>8</v>
      </c>
      <c r="C46" s="48"/>
      <c r="E46" s="18"/>
      <c r="G46" s="18"/>
      <c r="H46" s="32"/>
      <c r="I46" s="21"/>
      <c r="J46" s="61"/>
    </row>
    <row r="47" spans="1:10" s="17" customFormat="1" ht="17.100000000000001" customHeight="1" x14ac:dyDescent="0.25">
      <c r="A47" s="39" t="s">
        <v>36</v>
      </c>
      <c r="C47" s="48"/>
      <c r="E47" s="18"/>
      <c r="G47" s="18"/>
      <c r="H47" s="32"/>
      <c r="I47" s="21"/>
      <c r="J47" s="61"/>
    </row>
    <row r="48" spans="1:10" s="17" customFormat="1" ht="17.100000000000001" customHeight="1" x14ac:dyDescent="0.25">
      <c r="C48" s="48"/>
      <c r="E48" s="18"/>
      <c r="G48" s="18"/>
      <c r="H48" s="32"/>
      <c r="I48" s="21"/>
      <c r="J48" s="61"/>
    </row>
    <row r="49" spans="1:10" s="17" customFormat="1" ht="17.100000000000001" customHeight="1" x14ac:dyDescent="0.25">
      <c r="A49" s="27" t="s">
        <v>7</v>
      </c>
      <c r="C49" s="48"/>
      <c r="E49" s="18"/>
      <c r="G49" s="18"/>
      <c r="H49" s="32"/>
      <c r="I49" s="21"/>
      <c r="J49" s="61"/>
    </row>
    <row r="50" spans="1:10" s="17" customFormat="1" ht="17.100000000000001" customHeight="1" x14ac:dyDescent="0.25">
      <c r="C50" s="48"/>
      <c r="E50" s="18"/>
      <c r="G50" s="18"/>
      <c r="H50" s="32"/>
      <c r="I50" s="21"/>
      <c r="J50" s="61"/>
    </row>
    <row r="51" spans="1:10" s="17" customFormat="1" ht="17.100000000000001" customHeight="1" x14ac:dyDescent="0.25">
      <c r="C51" s="48"/>
      <c r="E51" s="18"/>
      <c r="G51" s="18"/>
      <c r="H51" s="32"/>
      <c r="I51" s="21"/>
      <c r="J51" s="61"/>
    </row>
  </sheetData>
  <mergeCells count="4">
    <mergeCell ref="E14:F14"/>
    <mergeCell ref="A42:E42"/>
    <mergeCell ref="A43:E43"/>
    <mergeCell ref="A44:E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7F62-39C1-4000-A61F-C296667E043D}">
  <dimension ref="A1:J52"/>
  <sheetViews>
    <sheetView topLeftCell="A13" zoomScaleNormal="100" workbookViewId="0">
      <selection activeCell="B18" sqref="B18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7.1406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7" customWidth="1"/>
    <col min="10" max="10" width="12.42578125" style="61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1"/>
      <c r="C1" s="31"/>
      <c r="D1" s="2"/>
      <c r="E1" s="2"/>
      <c r="F1" s="3"/>
    </row>
    <row r="2" spans="1:10" ht="17.100000000000001" customHeight="1" x14ac:dyDescent="0.25">
      <c r="A2" s="1"/>
      <c r="B2" s="1"/>
      <c r="C2" s="31"/>
      <c r="D2" s="2"/>
      <c r="E2" s="2"/>
      <c r="F2" s="3"/>
    </row>
    <row r="3" spans="1:10" ht="17.100000000000001" customHeight="1" x14ac:dyDescent="0.25">
      <c r="A3" s="1"/>
      <c r="B3" s="1"/>
      <c r="C3" s="31"/>
      <c r="D3" s="2"/>
      <c r="E3" s="2"/>
      <c r="F3" s="3"/>
    </row>
    <row r="4" spans="1:10" ht="17.100000000000001" customHeight="1" x14ac:dyDescent="0.25">
      <c r="A4" s="1"/>
      <c r="B4" s="1"/>
      <c r="C4" s="31"/>
      <c r="D4" s="2"/>
      <c r="E4" s="2"/>
      <c r="F4" s="3"/>
    </row>
    <row r="5" spans="1:10" ht="17.100000000000001" customHeight="1" x14ac:dyDescent="0.25">
      <c r="A5" s="1"/>
      <c r="B5" s="1"/>
      <c r="C5" s="31"/>
      <c r="D5" s="2"/>
      <c r="E5" s="2"/>
      <c r="F5" s="3"/>
    </row>
    <row r="6" spans="1:10" ht="17.100000000000001" customHeight="1" x14ac:dyDescent="0.25">
      <c r="A6" s="1"/>
      <c r="B6" s="1"/>
      <c r="C6" s="31"/>
      <c r="D6" s="2"/>
      <c r="E6" s="2"/>
      <c r="F6" s="3"/>
    </row>
    <row r="7" spans="1:10" ht="17.100000000000001" customHeight="1" x14ac:dyDescent="0.25">
      <c r="A7" s="5"/>
      <c r="B7" s="1"/>
      <c r="C7" s="31"/>
      <c r="D7" s="2"/>
      <c r="E7" s="2"/>
      <c r="F7" s="3"/>
    </row>
    <row r="8" spans="1:10" ht="17.100000000000001" customHeight="1" x14ac:dyDescent="0.25">
      <c r="B8" s="1"/>
      <c r="C8" s="31"/>
      <c r="D8" s="2"/>
      <c r="E8" s="2"/>
      <c r="F8" s="3"/>
    </row>
    <row r="9" spans="1:10" ht="17.100000000000001" customHeight="1" x14ac:dyDescent="0.25">
      <c r="A9" s="5" t="s">
        <v>45</v>
      </c>
      <c r="B9" s="1"/>
      <c r="C9" s="31"/>
      <c r="D9" s="2"/>
      <c r="E9" s="2"/>
      <c r="F9" s="3"/>
    </row>
    <row r="10" spans="1:10" ht="17.100000000000001" customHeight="1" x14ac:dyDescent="0.25">
      <c r="A10" s="5"/>
      <c r="B10" s="40"/>
      <c r="C10" s="31"/>
      <c r="D10" s="2"/>
      <c r="E10" s="2"/>
      <c r="F10" s="3"/>
    </row>
    <row r="11" spans="1:10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61"/>
    </row>
    <row r="12" spans="1:10" s="17" customFormat="1" ht="17.100000000000001" customHeight="1" x14ac:dyDescent="0.25">
      <c r="A12" s="52" t="s">
        <v>40</v>
      </c>
      <c r="B12" s="51"/>
      <c r="C12" s="51"/>
      <c r="D12" s="16"/>
      <c r="E12" s="2"/>
      <c r="F12" s="23"/>
      <c r="G12" s="18"/>
      <c r="H12" s="50"/>
      <c r="I12" s="21"/>
      <c r="J12" s="61"/>
    </row>
    <row r="13" spans="1:10" s="17" customFormat="1" ht="17.100000000000001" customHeight="1" x14ac:dyDescent="0.25">
      <c r="A13" s="62" t="s">
        <v>41</v>
      </c>
      <c r="B13" s="51"/>
      <c r="C13" s="51"/>
      <c r="D13" s="24"/>
      <c r="G13" s="18"/>
      <c r="H13" s="50"/>
      <c r="I13" s="21"/>
      <c r="J13" s="61"/>
    </row>
    <row r="14" spans="1:10" s="17" customFormat="1" ht="17.100000000000001" customHeight="1" x14ac:dyDescent="0.25">
      <c r="A14" s="62" t="s">
        <v>33</v>
      </c>
      <c r="B14" s="51"/>
      <c r="C14" s="51"/>
      <c r="D14" s="24"/>
      <c r="E14" s="68" t="s">
        <v>32</v>
      </c>
      <c r="F14" s="68"/>
      <c r="G14" s="18"/>
      <c r="H14" s="50"/>
      <c r="I14" s="21"/>
      <c r="J14" s="61"/>
    </row>
    <row r="15" spans="1:10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61"/>
    </row>
    <row r="16" spans="1:10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</row>
    <row r="17" spans="1:10" ht="17.100000000000001" customHeight="1" x14ac:dyDescent="0.25">
      <c r="A17" s="41"/>
      <c r="B17" s="42" t="s">
        <v>24</v>
      </c>
      <c r="C17" s="47" t="s">
        <v>25</v>
      </c>
      <c r="D17" s="43">
        <v>1</v>
      </c>
      <c r="E17" s="19">
        <f>J17</f>
        <v>605932.20338983054</v>
      </c>
      <c r="F17" s="33">
        <f>+D17*E17</f>
        <v>605932.20338983054</v>
      </c>
      <c r="G17" s="18"/>
      <c r="H17" s="32">
        <f>550000/1.18</f>
        <v>466101.69491525425</v>
      </c>
      <c r="I17" s="21">
        <v>1.3</v>
      </c>
      <c r="J17" s="61">
        <f>+H17*I17</f>
        <v>605932.20338983054</v>
      </c>
    </row>
    <row r="18" spans="1:10" ht="17.100000000000001" customHeight="1" x14ac:dyDescent="0.25">
      <c r="A18" s="41"/>
      <c r="B18" s="67" t="s">
        <v>46</v>
      </c>
      <c r="C18" s="47" t="s">
        <v>44</v>
      </c>
      <c r="D18" s="43">
        <v>1</v>
      </c>
      <c r="E18" s="19">
        <v>246600</v>
      </c>
      <c r="F18" s="33">
        <f>+D18*E18</f>
        <v>246600</v>
      </c>
      <c r="G18" s="18"/>
      <c r="I18" s="21"/>
    </row>
    <row r="19" spans="1:10" ht="17.100000000000001" customHeight="1" x14ac:dyDescent="0.25">
      <c r="A19" s="41"/>
      <c r="B19" s="63" t="s">
        <v>12</v>
      </c>
      <c r="C19" s="47"/>
      <c r="D19" s="43"/>
      <c r="E19" s="19"/>
      <c r="F19" s="33"/>
      <c r="H19" s="32">
        <f>45000/15</f>
        <v>3000</v>
      </c>
      <c r="I19" s="21">
        <v>1.3</v>
      </c>
      <c r="J19" s="61">
        <f t="shared" ref="J19:J31" si="0">H19*I19</f>
        <v>3900</v>
      </c>
    </row>
    <row r="20" spans="1:10" ht="17.100000000000001" customHeight="1" x14ac:dyDescent="0.25">
      <c r="A20" s="41"/>
      <c r="B20" s="63" t="s">
        <v>13</v>
      </c>
      <c r="C20" s="47"/>
      <c r="D20" s="43"/>
      <c r="E20" s="19"/>
      <c r="F20" s="33"/>
      <c r="H20" s="32">
        <f>23000/15</f>
        <v>1533.3333333333333</v>
      </c>
      <c r="I20" s="21">
        <v>1.3</v>
      </c>
      <c r="J20" s="61">
        <f t="shared" si="0"/>
        <v>1993.3333333333333</v>
      </c>
    </row>
    <row r="21" spans="1:10" ht="17.100000000000001" customHeight="1" x14ac:dyDescent="0.25">
      <c r="A21" s="41"/>
      <c r="B21" s="63" t="s">
        <v>26</v>
      </c>
      <c r="C21" s="47"/>
      <c r="D21" s="43"/>
      <c r="E21" s="19"/>
      <c r="F21" s="33"/>
      <c r="H21" s="32">
        <v>3000</v>
      </c>
      <c r="I21" s="21">
        <v>1.3</v>
      </c>
      <c r="J21" s="61">
        <f t="shared" si="0"/>
        <v>3900</v>
      </c>
    </row>
    <row r="22" spans="1:10" ht="17.100000000000001" customHeight="1" x14ac:dyDescent="0.25">
      <c r="A22" s="41"/>
      <c r="B22" s="63" t="s">
        <v>35</v>
      </c>
      <c r="C22" s="47"/>
      <c r="D22" s="43"/>
      <c r="E22" s="19"/>
      <c r="F22" s="33"/>
      <c r="H22" s="32">
        <v>2500</v>
      </c>
      <c r="I22" s="21">
        <v>1.3</v>
      </c>
      <c r="J22" s="61">
        <f t="shared" si="0"/>
        <v>3250</v>
      </c>
    </row>
    <row r="23" spans="1:10" ht="17.100000000000001" customHeight="1" x14ac:dyDescent="0.25">
      <c r="A23" s="41"/>
      <c r="B23" s="63" t="s">
        <v>34</v>
      </c>
      <c r="C23" s="47"/>
      <c r="D23" s="43"/>
      <c r="E23" s="19"/>
      <c r="F23" s="33"/>
      <c r="H23" s="32">
        <v>992</v>
      </c>
      <c r="I23" s="21">
        <v>1.3</v>
      </c>
      <c r="J23" s="61">
        <f t="shared" si="0"/>
        <v>1289.6000000000001</v>
      </c>
    </row>
    <row r="24" spans="1:10" ht="17.100000000000001" customHeight="1" x14ac:dyDescent="0.25">
      <c r="A24" s="41"/>
      <c r="B24" s="63" t="s">
        <v>14</v>
      </c>
      <c r="C24" s="47"/>
      <c r="D24" s="43"/>
      <c r="E24" s="19"/>
      <c r="F24" s="33"/>
      <c r="H24" s="32">
        <v>1100</v>
      </c>
      <c r="I24" s="21">
        <v>1.3</v>
      </c>
      <c r="J24" s="61">
        <f t="shared" si="0"/>
        <v>1430</v>
      </c>
    </row>
    <row r="25" spans="1:10" ht="17.100000000000001" customHeight="1" x14ac:dyDescent="0.25">
      <c r="A25" s="41"/>
      <c r="B25" s="63" t="s">
        <v>15</v>
      </c>
      <c r="C25" s="47"/>
      <c r="D25" s="43"/>
      <c r="E25" s="19"/>
      <c r="F25" s="33"/>
      <c r="H25" s="32">
        <v>4300</v>
      </c>
      <c r="I25" s="21">
        <v>1.3</v>
      </c>
      <c r="J25" s="61">
        <f t="shared" si="0"/>
        <v>5590</v>
      </c>
    </row>
    <row r="26" spans="1:10" ht="17.100000000000001" customHeight="1" x14ac:dyDescent="0.25">
      <c r="A26" s="41"/>
      <c r="B26" s="63" t="s">
        <v>16</v>
      </c>
      <c r="C26" s="47"/>
      <c r="D26" s="43"/>
      <c r="E26" s="53"/>
      <c r="F26" s="33"/>
      <c r="G26" s="18"/>
      <c r="H26" s="32">
        <v>1000</v>
      </c>
      <c r="I26" s="21">
        <v>1.3</v>
      </c>
      <c r="J26" s="61">
        <f t="shared" si="0"/>
        <v>1300</v>
      </c>
    </row>
    <row r="27" spans="1:10" s="30" customFormat="1" ht="17.100000000000001" customHeight="1" x14ac:dyDescent="0.25">
      <c r="A27" s="41"/>
      <c r="B27" s="64" t="s">
        <v>18</v>
      </c>
      <c r="C27" s="47"/>
      <c r="D27" s="43"/>
      <c r="E27" s="54"/>
      <c r="F27" s="33"/>
      <c r="G27" s="29"/>
      <c r="H27" s="32">
        <v>2000</v>
      </c>
      <c r="I27" s="21">
        <v>1.3</v>
      </c>
      <c r="J27" s="61">
        <f t="shared" si="0"/>
        <v>2600</v>
      </c>
    </row>
    <row r="28" spans="1:10" s="30" customFormat="1" ht="17.100000000000001" customHeight="1" x14ac:dyDescent="0.25">
      <c r="A28" s="41"/>
      <c r="B28" s="64" t="s">
        <v>27</v>
      </c>
      <c r="C28" s="47"/>
      <c r="D28" s="43"/>
      <c r="E28" s="54"/>
      <c r="F28" s="33"/>
      <c r="G28" s="29"/>
      <c r="H28" s="32"/>
      <c r="I28" s="21"/>
      <c r="J28" s="61"/>
    </row>
    <row r="29" spans="1:10" s="30" customFormat="1" ht="17.100000000000001" customHeight="1" x14ac:dyDescent="0.25">
      <c r="A29" s="41"/>
      <c r="B29" s="64" t="s">
        <v>31</v>
      </c>
      <c r="C29" s="47"/>
      <c r="D29" s="43"/>
      <c r="E29" s="54"/>
      <c r="F29" s="33"/>
      <c r="G29" s="29"/>
      <c r="H29" s="32">
        <v>1100</v>
      </c>
      <c r="I29" s="21">
        <v>1.3</v>
      </c>
      <c r="J29" s="61">
        <f t="shared" si="0"/>
        <v>1430</v>
      </c>
    </row>
    <row r="30" spans="1:10" ht="17.100000000000001" customHeight="1" x14ac:dyDescent="0.25">
      <c r="A30" s="41"/>
      <c r="B30" s="64" t="s">
        <v>19</v>
      </c>
      <c r="C30" s="47"/>
      <c r="D30" s="43"/>
      <c r="E30" s="54"/>
      <c r="F30" s="33"/>
      <c r="G30" s="18"/>
      <c r="H30" s="32">
        <v>2100</v>
      </c>
      <c r="I30" s="21">
        <v>1.3</v>
      </c>
      <c r="J30" s="61">
        <f t="shared" si="0"/>
        <v>2730</v>
      </c>
    </row>
    <row r="31" spans="1:10" ht="17.100000000000001" customHeight="1" x14ac:dyDescent="0.25">
      <c r="A31" s="41"/>
      <c r="B31" s="66" t="s">
        <v>28</v>
      </c>
      <c r="C31" s="47"/>
      <c r="D31" s="43"/>
      <c r="E31" s="54"/>
      <c r="F31" s="33"/>
      <c r="G31" s="18"/>
      <c r="H31" s="32">
        <v>1000</v>
      </c>
      <c r="I31" s="21"/>
      <c r="J31" s="61">
        <f t="shared" si="0"/>
        <v>0</v>
      </c>
    </row>
    <row r="32" spans="1:10" s="30" customFormat="1" ht="17.100000000000001" customHeight="1" x14ac:dyDescent="0.25">
      <c r="A32" s="41"/>
      <c r="B32" s="64" t="s">
        <v>42</v>
      </c>
      <c r="C32" s="47"/>
      <c r="D32" s="43"/>
      <c r="E32" s="54"/>
      <c r="F32" s="33"/>
      <c r="G32" s="29"/>
      <c r="H32" s="32"/>
      <c r="I32" s="21"/>
      <c r="J32" s="61">
        <f>H32*I32</f>
        <v>0</v>
      </c>
    </row>
    <row r="33" spans="1:10" s="30" customFormat="1" ht="17.100000000000001" customHeight="1" x14ac:dyDescent="0.25">
      <c r="A33" s="41"/>
      <c r="B33" s="28"/>
      <c r="C33" s="47"/>
      <c r="D33" s="43"/>
      <c r="E33" s="54"/>
      <c r="F33" s="33"/>
      <c r="G33" s="29"/>
      <c r="H33" s="32"/>
      <c r="I33" s="21"/>
      <c r="J33" s="61"/>
    </row>
    <row r="34" spans="1:10" ht="17.100000000000001" customHeight="1" x14ac:dyDescent="0.25">
      <c r="A34" s="41"/>
      <c r="B34" s="65"/>
      <c r="C34" s="47"/>
      <c r="D34" s="43"/>
      <c r="E34" s="54"/>
      <c r="F34" s="33"/>
      <c r="G34" s="18"/>
      <c r="I34" s="21"/>
    </row>
    <row r="35" spans="1:10" ht="17.100000000000001" customHeight="1" x14ac:dyDescent="0.25">
      <c r="A35" s="10"/>
      <c r="B35" s="13" t="s">
        <v>43</v>
      </c>
      <c r="C35" s="7" t="s">
        <v>44</v>
      </c>
      <c r="D35" s="56">
        <v>1</v>
      </c>
      <c r="E35" s="54">
        <v>50000</v>
      </c>
      <c r="F35" s="55">
        <f>+D35*E35</f>
        <v>50000</v>
      </c>
      <c r="G35" s="18"/>
      <c r="I35" s="58"/>
    </row>
    <row r="36" spans="1:10" ht="17.100000000000001" customHeight="1" x14ac:dyDescent="0.25">
      <c r="A36" s="10"/>
      <c r="B36" s="13"/>
      <c r="C36" s="7"/>
      <c r="D36" s="8"/>
      <c r="E36" s="20"/>
      <c r="F36" s="12"/>
      <c r="G36" s="18"/>
      <c r="I36" s="58"/>
    </row>
    <row r="37" spans="1:10" ht="17.100000000000001" customHeight="1" x14ac:dyDescent="0.25">
      <c r="A37" s="10"/>
      <c r="B37" s="13"/>
      <c r="C37" s="7"/>
      <c r="D37" s="8"/>
      <c r="E37" s="20"/>
      <c r="F37" s="12"/>
      <c r="G37" s="18"/>
      <c r="I37" s="58"/>
    </row>
    <row r="38" spans="1:10" ht="17.100000000000001" customHeight="1" x14ac:dyDescent="0.25">
      <c r="A38" s="10"/>
      <c r="B38" s="60" t="s">
        <v>20</v>
      </c>
      <c r="C38" s="7"/>
      <c r="D38" s="8"/>
      <c r="E38" s="20"/>
      <c r="F38" s="12"/>
      <c r="G38" s="18"/>
      <c r="I38" s="58"/>
    </row>
    <row r="39" spans="1:10" ht="17.100000000000001" customHeight="1" x14ac:dyDescent="0.25">
      <c r="A39" s="10"/>
      <c r="B39" s="59" t="s">
        <v>21</v>
      </c>
      <c r="C39" s="7"/>
      <c r="D39" s="8"/>
      <c r="E39" s="20"/>
      <c r="F39" s="12"/>
      <c r="G39" s="18"/>
      <c r="I39" s="58"/>
    </row>
    <row r="40" spans="1:10" ht="17.100000000000001" customHeight="1" x14ac:dyDescent="0.25">
      <c r="A40" s="10"/>
      <c r="B40" s="59" t="s">
        <v>22</v>
      </c>
      <c r="C40" s="7"/>
      <c r="D40" s="8"/>
      <c r="E40" s="20"/>
      <c r="F40" s="12"/>
      <c r="G40" s="18"/>
      <c r="I40" s="58"/>
    </row>
    <row r="41" spans="1:10" ht="17.100000000000001" customHeight="1" x14ac:dyDescent="0.25">
      <c r="A41" s="10"/>
      <c r="B41" s="59" t="s">
        <v>23</v>
      </c>
      <c r="C41" s="7"/>
      <c r="D41" s="8"/>
      <c r="E41" s="20"/>
      <c r="F41" s="12"/>
      <c r="G41" s="18"/>
      <c r="I41" s="58"/>
    </row>
    <row r="42" spans="1:10" ht="17.100000000000001" customHeight="1" x14ac:dyDescent="0.25">
      <c r="A42" s="6"/>
      <c r="B42" s="45"/>
      <c r="C42" s="7"/>
      <c r="D42" s="11"/>
      <c r="E42" s="25"/>
      <c r="F42" s="12"/>
      <c r="G42" s="18"/>
      <c r="I42" s="58"/>
    </row>
    <row r="43" spans="1:10" s="17" customFormat="1" ht="17.100000000000001" customHeight="1" x14ac:dyDescent="0.25">
      <c r="A43" s="69" t="s">
        <v>10</v>
      </c>
      <c r="B43" s="69"/>
      <c r="C43" s="69"/>
      <c r="D43" s="69"/>
      <c r="E43" s="69"/>
      <c r="F43" s="22">
        <f>SUM(F17:F42)</f>
        <v>902532.20338983054</v>
      </c>
      <c r="G43" s="18"/>
      <c r="H43" s="32"/>
      <c r="I43" s="21"/>
      <c r="J43" s="61"/>
    </row>
    <row r="44" spans="1:10" s="17" customFormat="1" ht="17.100000000000001" customHeight="1" x14ac:dyDescent="0.25">
      <c r="A44" s="69" t="s">
        <v>5</v>
      </c>
      <c r="B44" s="69"/>
      <c r="C44" s="69"/>
      <c r="D44" s="69"/>
      <c r="E44" s="69"/>
      <c r="F44" s="34">
        <f>+F43*0.18</f>
        <v>162455.79661016949</v>
      </c>
      <c r="G44" s="18"/>
      <c r="H44" s="32"/>
      <c r="I44" s="21"/>
      <c r="J44" s="61"/>
    </row>
    <row r="45" spans="1:10" s="17" customFormat="1" ht="17.100000000000001" customHeight="1" x14ac:dyDescent="0.25">
      <c r="A45" s="69" t="s">
        <v>6</v>
      </c>
      <c r="B45" s="69"/>
      <c r="C45" s="69"/>
      <c r="D45" s="69"/>
      <c r="E45" s="69"/>
      <c r="F45" s="22">
        <f>SUM(F43:F44)</f>
        <v>1064988</v>
      </c>
      <c r="G45" s="18"/>
      <c r="H45" s="32"/>
      <c r="I45" s="21"/>
      <c r="J45" s="61"/>
    </row>
    <row r="46" spans="1:10" s="17" customFormat="1" ht="17.100000000000001" customHeight="1" x14ac:dyDescent="0.25">
      <c r="C46" s="48"/>
      <c r="E46" s="18"/>
      <c r="G46" s="18"/>
      <c r="H46" s="32"/>
      <c r="I46" s="21"/>
      <c r="J46" s="61"/>
    </row>
    <row r="47" spans="1:10" s="17" customFormat="1" ht="17.100000000000001" customHeight="1" x14ac:dyDescent="0.25">
      <c r="A47" s="26" t="s">
        <v>8</v>
      </c>
      <c r="C47" s="48"/>
      <c r="E47" s="18"/>
      <c r="G47" s="18"/>
      <c r="H47" s="32"/>
      <c r="I47" s="21"/>
      <c r="J47" s="61"/>
    </row>
    <row r="48" spans="1:10" s="17" customFormat="1" ht="17.100000000000001" customHeight="1" x14ac:dyDescent="0.25">
      <c r="A48" s="39" t="s">
        <v>47</v>
      </c>
      <c r="C48" s="48"/>
      <c r="E48" s="18"/>
      <c r="G48" s="18"/>
      <c r="H48" s="32"/>
      <c r="I48" s="21"/>
      <c r="J48" s="61"/>
    </row>
    <row r="49" spans="1:10" s="17" customFormat="1" ht="17.100000000000001" customHeight="1" x14ac:dyDescent="0.25">
      <c r="C49" s="48"/>
      <c r="E49" s="18"/>
      <c r="G49" s="18"/>
      <c r="H49" s="32"/>
      <c r="I49" s="21"/>
      <c r="J49" s="61"/>
    </row>
    <row r="50" spans="1:10" s="17" customFormat="1" ht="17.100000000000001" customHeight="1" x14ac:dyDescent="0.25">
      <c r="A50" s="27" t="s">
        <v>7</v>
      </c>
      <c r="C50" s="48"/>
      <c r="E50" s="18"/>
      <c r="G50" s="18"/>
      <c r="H50" s="32"/>
      <c r="I50" s="21"/>
      <c r="J50" s="61"/>
    </row>
    <row r="51" spans="1:10" s="17" customFormat="1" ht="17.100000000000001" customHeight="1" x14ac:dyDescent="0.25">
      <c r="C51" s="48"/>
      <c r="E51" s="18"/>
      <c r="G51" s="18"/>
      <c r="H51" s="32"/>
      <c r="I51" s="21"/>
      <c r="J51" s="61"/>
    </row>
    <row r="52" spans="1:10" s="17" customFormat="1" ht="17.100000000000001" customHeight="1" x14ac:dyDescent="0.25">
      <c r="C52" s="48"/>
      <c r="E52" s="18"/>
      <c r="G52" s="18"/>
      <c r="H52" s="32"/>
      <c r="I52" s="21"/>
      <c r="J52" s="61"/>
    </row>
  </sheetData>
  <mergeCells count="4">
    <mergeCell ref="E14:F14"/>
    <mergeCell ref="A43:E43"/>
    <mergeCell ref="A44:E44"/>
    <mergeCell ref="A45:E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523D7-0C26-4525-B7A1-8A481B4991A5}">
  <dimension ref="A1:Q53"/>
  <sheetViews>
    <sheetView topLeftCell="A16" zoomScaleNormal="100" workbookViewId="0">
      <selection activeCell="H38" sqref="H38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5.57031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7" customWidth="1"/>
    <col min="10" max="10" width="12.42578125" style="61" customWidth="1"/>
    <col min="11" max="16" width="9.140625" style="4"/>
    <col min="17" max="17" width="13.28515625" style="70" bestFit="1" customWidth="1"/>
    <col min="18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7" ht="17.100000000000001" customHeight="1" x14ac:dyDescent="0.25">
      <c r="A1" s="1"/>
      <c r="B1" s="1"/>
      <c r="C1" s="31"/>
      <c r="D1" s="2"/>
      <c r="E1" s="2"/>
      <c r="F1" s="3"/>
    </row>
    <row r="2" spans="1:17" ht="17.100000000000001" customHeight="1" x14ac:dyDescent="0.25">
      <c r="A2" s="1"/>
      <c r="B2" s="1"/>
      <c r="C2" s="31"/>
      <c r="D2" s="2"/>
      <c r="E2" s="2"/>
      <c r="F2" s="3"/>
    </row>
    <row r="3" spans="1:17" ht="17.100000000000001" customHeight="1" x14ac:dyDescent="0.25">
      <c r="A3" s="1"/>
      <c r="B3" s="1"/>
      <c r="C3" s="31"/>
      <c r="D3" s="2"/>
      <c r="E3" s="2"/>
      <c r="F3" s="3"/>
    </row>
    <row r="4" spans="1:17" ht="17.100000000000001" customHeight="1" x14ac:dyDescent="0.25">
      <c r="A4" s="1"/>
      <c r="B4" s="1"/>
      <c r="C4" s="31"/>
      <c r="D4" s="2"/>
      <c r="E4" s="2"/>
      <c r="F4" s="3"/>
    </row>
    <row r="5" spans="1:17" ht="17.100000000000001" customHeight="1" x14ac:dyDescent="0.25">
      <c r="A5" s="1"/>
      <c r="B5" s="1"/>
      <c r="C5" s="31"/>
      <c r="D5" s="2"/>
      <c r="E5" s="2"/>
      <c r="F5" s="3"/>
    </row>
    <row r="6" spans="1:17" ht="17.100000000000001" customHeight="1" x14ac:dyDescent="0.25">
      <c r="A6" s="1"/>
      <c r="B6" s="1"/>
      <c r="C6" s="31"/>
      <c r="D6" s="2"/>
      <c r="E6" s="2"/>
      <c r="F6" s="3"/>
    </row>
    <row r="7" spans="1:17" ht="17.100000000000001" customHeight="1" x14ac:dyDescent="0.25">
      <c r="A7" s="5"/>
      <c r="B7" s="1"/>
      <c r="C7" s="31"/>
      <c r="D7" s="2"/>
      <c r="E7" s="2"/>
      <c r="F7" s="3"/>
    </row>
    <row r="8" spans="1:17" ht="17.100000000000001" customHeight="1" x14ac:dyDescent="0.25">
      <c r="B8" s="1"/>
      <c r="C8" s="31"/>
      <c r="D8" s="2"/>
      <c r="E8" s="2"/>
      <c r="F8" s="3"/>
    </row>
    <row r="9" spans="1:17" ht="17.100000000000001" customHeight="1" x14ac:dyDescent="0.25">
      <c r="A9" s="5" t="s">
        <v>52</v>
      </c>
      <c r="B9" s="1"/>
      <c r="C9" s="31"/>
      <c r="D9" s="2"/>
      <c r="E9" s="2"/>
      <c r="F9" s="3"/>
    </row>
    <row r="10" spans="1:17" ht="17.100000000000001" customHeight="1" x14ac:dyDescent="0.25">
      <c r="A10" s="5"/>
      <c r="B10" s="40"/>
      <c r="C10" s="31"/>
      <c r="D10" s="2"/>
      <c r="E10" s="2"/>
      <c r="F10" s="3"/>
    </row>
    <row r="11" spans="1:17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61"/>
      <c r="Q11" s="71"/>
    </row>
    <row r="12" spans="1:17" s="17" customFormat="1" ht="17.100000000000001" customHeight="1" x14ac:dyDescent="0.25">
      <c r="A12" s="52" t="s">
        <v>40</v>
      </c>
      <c r="B12" s="51"/>
      <c r="C12" s="51"/>
      <c r="D12" s="16"/>
      <c r="E12" s="2"/>
      <c r="F12" s="23"/>
      <c r="G12" s="18"/>
      <c r="H12" s="50"/>
      <c r="I12" s="21"/>
      <c r="J12" s="61"/>
      <c r="Q12" s="71"/>
    </row>
    <row r="13" spans="1:17" s="17" customFormat="1" ht="17.100000000000001" customHeight="1" x14ac:dyDescent="0.25">
      <c r="A13" s="62" t="s">
        <v>50</v>
      </c>
      <c r="B13" s="51"/>
      <c r="C13" s="51"/>
      <c r="D13" s="24"/>
      <c r="G13" s="18"/>
      <c r="H13" s="50"/>
      <c r="I13" s="21"/>
      <c r="J13" s="61"/>
      <c r="Q13" s="71"/>
    </row>
    <row r="14" spans="1:17" s="17" customFormat="1" ht="17.100000000000001" customHeight="1" x14ac:dyDescent="0.25">
      <c r="A14" s="62" t="s">
        <v>33</v>
      </c>
      <c r="B14" s="51"/>
      <c r="C14" s="51"/>
      <c r="D14" s="24"/>
      <c r="E14" s="68" t="s">
        <v>32</v>
      </c>
      <c r="F14" s="68"/>
      <c r="G14" s="18"/>
      <c r="H14" s="50"/>
      <c r="I14" s="21"/>
      <c r="J14" s="61"/>
      <c r="Q14" s="71"/>
    </row>
    <row r="15" spans="1:17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61"/>
      <c r="Q15" s="71"/>
    </row>
    <row r="16" spans="1:17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</row>
    <row r="17" spans="1:17" ht="17.100000000000001" customHeight="1" x14ac:dyDescent="0.25">
      <c r="A17" s="41">
        <v>1</v>
      </c>
      <c r="B17" s="42" t="s">
        <v>24</v>
      </c>
      <c r="C17" s="47" t="s">
        <v>25</v>
      </c>
      <c r="D17" s="43">
        <v>1</v>
      </c>
      <c r="E17" s="19">
        <f>J17</f>
        <v>605932.20338983054</v>
      </c>
      <c r="F17" s="33">
        <f>+D17*E17</f>
        <v>605932.20338983054</v>
      </c>
      <c r="G17" s="18"/>
      <c r="H17" s="32">
        <f>550000/1.18</f>
        <v>466101.69491525425</v>
      </c>
      <c r="I17" s="21">
        <v>1.3</v>
      </c>
      <c r="J17" s="61">
        <f>+H17*I17</f>
        <v>605932.20338983054</v>
      </c>
    </row>
    <row r="18" spans="1:17" ht="17.100000000000001" customHeight="1" x14ac:dyDescent="0.25">
      <c r="A18" s="41">
        <f>+A17+1</f>
        <v>2</v>
      </c>
      <c r="B18" s="44" t="s">
        <v>12</v>
      </c>
      <c r="C18" s="47" t="s">
        <v>11</v>
      </c>
      <c r="D18" s="43">
        <v>31</v>
      </c>
      <c r="E18" s="19">
        <v>4200</v>
      </c>
      <c r="F18" s="33">
        <f>+D18*E18</f>
        <v>130200</v>
      </c>
      <c r="H18" s="32">
        <f>45000/15</f>
        <v>3000</v>
      </c>
      <c r="I18" s="21">
        <v>1.3</v>
      </c>
      <c r="J18" s="61">
        <f t="shared" ref="J18:J31" si="0">H18*I18</f>
        <v>3900</v>
      </c>
    </row>
    <row r="19" spans="1:17" ht="17.100000000000001" customHeight="1" x14ac:dyDescent="0.25">
      <c r="A19" s="41">
        <f t="shared" ref="A19:A31" si="1">+A18+1</f>
        <v>3</v>
      </c>
      <c r="B19" s="44" t="s">
        <v>13</v>
      </c>
      <c r="C19" s="47" t="s">
        <v>11</v>
      </c>
      <c r="D19" s="43">
        <v>31</v>
      </c>
      <c r="E19" s="19">
        <v>2500</v>
      </c>
      <c r="F19" s="33">
        <f t="shared" ref="F19:F28" si="2">+D19*E19</f>
        <v>77500</v>
      </c>
      <c r="H19" s="32">
        <f>23000/15</f>
        <v>1533.3333333333333</v>
      </c>
      <c r="I19" s="21">
        <v>1.3</v>
      </c>
      <c r="J19" s="61">
        <f t="shared" si="0"/>
        <v>1993.3333333333333</v>
      </c>
    </row>
    <row r="20" spans="1:17" ht="17.100000000000001" customHeight="1" x14ac:dyDescent="0.25">
      <c r="A20" s="41">
        <f t="shared" si="1"/>
        <v>4</v>
      </c>
      <c r="B20" s="44" t="s">
        <v>26</v>
      </c>
      <c r="C20" s="47" t="s">
        <v>30</v>
      </c>
      <c r="D20" s="43">
        <v>16</v>
      </c>
      <c r="E20" s="19">
        <f>+J20</f>
        <v>3900</v>
      </c>
      <c r="F20" s="33">
        <f t="shared" si="2"/>
        <v>62400</v>
      </c>
      <c r="H20" s="32">
        <v>3000</v>
      </c>
      <c r="I20" s="21">
        <v>1.3</v>
      </c>
      <c r="J20" s="61">
        <f t="shared" si="0"/>
        <v>3900</v>
      </c>
    </row>
    <row r="21" spans="1:17" ht="17.100000000000001" customHeight="1" x14ac:dyDescent="0.25">
      <c r="A21" s="41">
        <f t="shared" si="1"/>
        <v>5</v>
      </c>
      <c r="B21" s="44" t="s">
        <v>35</v>
      </c>
      <c r="C21" s="47" t="s">
        <v>30</v>
      </c>
      <c r="D21" s="43">
        <v>16</v>
      </c>
      <c r="E21" s="19">
        <v>3500</v>
      </c>
      <c r="F21" s="33">
        <f t="shared" si="2"/>
        <v>56000</v>
      </c>
      <c r="H21" s="32">
        <v>2500</v>
      </c>
      <c r="I21" s="21">
        <v>1.3</v>
      </c>
      <c r="J21" s="61">
        <f t="shared" si="0"/>
        <v>3250</v>
      </c>
    </row>
    <row r="22" spans="1:17" ht="17.100000000000001" customHeight="1" x14ac:dyDescent="0.25">
      <c r="A22" s="41">
        <f t="shared" si="1"/>
        <v>6</v>
      </c>
      <c r="B22" s="44" t="s">
        <v>34</v>
      </c>
      <c r="C22" s="47" t="s">
        <v>11</v>
      </c>
      <c r="D22" s="43">
        <v>31</v>
      </c>
      <c r="E22" s="19">
        <v>1300</v>
      </c>
      <c r="F22" s="33">
        <f t="shared" si="2"/>
        <v>40300</v>
      </c>
      <c r="H22" s="32">
        <v>992</v>
      </c>
      <c r="I22" s="21">
        <v>1.3</v>
      </c>
      <c r="J22" s="61">
        <f t="shared" si="0"/>
        <v>1289.6000000000001</v>
      </c>
    </row>
    <row r="23" spans="1:17" ht="17.100000000000001" customHeight="1" x14ac:dyDescent="0.25">
      <c r="A23" s="41">
        <f t="shared" si="1"/>
        <v>7</v>
      </c>
      <c r="B23" s="44" t="s">
        <v>14</v>
      </c>
      <c r="C23" s="47" t="s">
        <v>1</v>
      </c>
      <c r="D23" s="43">
        <v>4</v>
      </c>
      <c r="E23" s="19">
        <v>2300</v>
      </c>
      <c r="F23" s="33">
        <f t="shared" si="2"/>
        <v>9200</v>
      </c>
      <c r="H23" s="32">
        <v>1100</v>
      </c>
      <c r="I23" s="21">
        <v>1.3</v>
      </c>
      <c r="J23" s="61">
        <f t="shared" si="0"/>
        <v>1430</v>
      </c>
    </row>
    <row r="24" spans="1:17" ht="17.100000000000001" customHeight="1" x14ac:dyDescent="0.25">
      <c r="A24" s="41">
        <f t="shared" si="1"/>
        <v>8</v>
      </c>
      <c r="B24" s="44" t="s">
        <v>15</v>
      </c>
      <c r="C24" s="47" t="s">
        <v>11</v>
      </c>
      <c r="D24" s="43">
        <v>1</v>
      </c>
      <c r="E24" s="19">
        <v>5600</v>
      </c>
      <c r="F24" s="33">
        <f t="shared" si="2"/>
        <v>5600</v>
      </c>
      <c r="H24" s="32">
        <v>4300</v>
      </c>
      <c r="I24" s="21">
        <v>1.3</v>
      </c>
      <c r="J24" s="61">
        <f t="shared" si="0"/>
        <v>5590</v>
      </c>
    </row>
    <row r="25" spans="1:17" ht="17.100000000000001" customHeight="1" x14ac:dyDescent="0.25">
      <c r="A25" s="41">
        <f t="shared" si="1"/>
        <v>9</v>
      </c>
      <c r="B25" s="44" t="s">
        <v>16</v>
      </c>
      <c r="C25" s="47" t="s">
        <v>1</v>
      </c>
      <c r="D25" s="43">
        <v>2</v>
      </c>
      <c r="E25" s="53">
        <v>1500</v>
      </c>
      <c r="F25" s="33">
        <f t="shared" si="2"/>
        <v>3000</v>
      </c>
      <c r="G25" s="18"/>
      <c r="H25" s="32">
        <v>1000</v>
      </c>
      <c r="I25" s="21">
        <v>1.3</v>
      </c>
      <c r="J25" s="61">
        <f t="shared" si="0"/>
        <v>1300</v>
      </c>
    </row>
    <row r="26" spans="1:17" s="30" customFormat="1" ht="17.100000000000001" customHeight="1" x14ac:dyDescent="0.25">
      <c r="A26" s="41">
        <f t="shared" si="1"/>
        <v>10</v>
      </c>
      <c r="B26" s="44" t="s">
        <v>49</v>
      </c>
      <c r="C26" s="47" t="s">
        <v>1</v>
      </c>
      <c r="D26" s="43">
        <v>1</v>
      </c>
      <c r="E26" s="54">
        <v>3000</v>
      </c>
      <c r="F26" s="33">
        <f t="shared" si="2"/>
        <v>3000</v>
      </c>
      <c r="G26" s="29"/>
      <c r="H26" s="32">
        <v>2000</v>
      </c>
      <c r="I26" s="21">
        <v>1.3</v>
      </c>
      <c r="J26" s="61">
        <f t="shared" si="0"/>
        <v>2600</v>
      </c>
      <c r="Q26" s="72"/>
    </row>
    <row r="27" spans="1:17" s="30" customFormat="1" ht="17.100000000000001" customHeight="1" x14ac:dyDescent="0.25">
      <c r="A27" s="41">
        <f t="shared" si="1"/>
        <v>11</v>
      </c>
      <c r="B27" s="28" t="s">
        <v>18</v>
      </c>
      <c r="C27" s="47" t="s">
        <v>1</v>
      </c>
      <c r="D27" s="43">
        <v>2</v>
      </c>
      <c r="E27" s="54">
        <v>3000</v>
      </c>
      <c r="F27" s="33">
        <f t="shared" si="2"/>
        <v>6000</v>
      </c>
      <c r="G27" s="29"/>
      <c r="H27" s="32">
        <v>2000</v>
      </c>
      <c r="I27" s="21">
        <v>1.3</v>
      </c>
      <c r="J27" s="61">
        <f t="shared" si="0"/>
        <v>2600</v>
      </c>
      <c r="Q27" s="72"/>
    </row>
    <row r="28" spans="1:17" s="30" customFormat="1" ht="17.100000000000001" customHeight="1" x14ac:dyDescent="0.25">
      <c r="A28" s="41">
        <f t="shared" si="1"/>
        <v>12</v>
      </c>
      <c r="B28" s="28" t="s">
        <v>27</v>
      </c>
      <c r="C28" s="47" t="s">
        <v>1</v>
      </c>
      <c r="D28" s="43">
        <v>1</v>
      </c>
      <c r="E28" s="54">
        <v>20000</v>
      </c>
      <c r="F28" s="33">
        <f t="shared" si="2"/>
        <v>20000</v>
      </c>
      <c r="G28" s="29"/>
      <c r="H28" s="32"/>
      <c r="I28" s="21"/>
      <c r="J28" s="61"/>
      <c r="Q28" s="72"/>
    </row>
    <row r="29" spans="1:17" s="30" customFormat="1" ht="17.100000000000001" customHeight="1" x14ac:dyDescent="0.25">
      <c r="A29" s="41">
        <f t="shared" si="1"/>
        <v>13</v>
      </c>
      <c r="B29" s="28" t="s">
        <v>31</v>
      </c>
      <c r="C29" s="47" t="s">
        <v>1</v>
      </c>
      <c r="D29" s="43">
        <v>2</v>
      </c>
      <c r="E29" s="54">
        <v>2000</v>
      </c>
      <c r="F29" s="33">
        <f>+D29*E29</f>
        <v>4000</v>
      </c>
      <c r="G29" s="29"/>
      <c r="H29" s="32">
        <v>1100</v>
      </c>
      <c r="I29" s="21">
        <v>1.3</v>
      </c>
      <c r="J29" s="61">
        <f t="shared" si="0"/>
        <v>1430</v>
      </c>
      <c r="Q29" s="72"/>
    </row>
    <row r="30" spans="1:17" ht="17.100000000000001" customHeight="1" x14ac:dyDescent="0.25">
      <c r="A30" s="41">
        <f t="shared" si="1"/>
        <v>14</v>
      </c>
      <c r="B30" s="28" t="s">
        <v>19</v>
      </c>
      <c r="C30" s="47" t="s">
        <v>1</v>
      </c>
      <c r="D30" s="43">
        <v>2</v>
      </c>
      <c r="E30" s="54">
        <v>2800</v>
      </c>
      <c r="F30" s="33">
        <f t="shared" ref="F30" si="3">+D30*E30</f>
        <v>5600</v>
      </c>
      <c r="G30" s="18"/>
      <c r="H30" s="32">
        <v>2100</v>
      </c>
      <c r="I30" s="21">
        <v>1.3</v>
      </c>
      <c r="J30" s="61">
        <f t="shared" si="0"/>
        <v>2730</v>
      </c>
    </row>
    <row r="31" spans="1:17" ht="17.100000000000001" customHeight="1" x14ac:dyDescent="0.25">
      <c r="A31" s="41">
        <f t="shared" si="1"/>
        <v>15</v>
      </c>
      <c r="B31" s="65" t="s">
        <v>28</v>
      </c>
      <c r="C31" s="47"/>
      <c r="D31" s="43">
        <v>4</v>
      </c>
      <c r="E31" s="54">
        <v>1000</v>
      </c>
      <c r="F31" s="33">
        <f>+D31*E31</f>
        <v>4000</v>
      </c>
      <c r="G31" s="18"/>
      <c r="H31" s="32">
        <v>1000</v>
      </c>
      <c r="I31" s="21"/>
      <c r="J31" s="61">
        <f t="shared" si="0"/>
        <v>0</v>
      </c>
    </row>
    <row r="32" spans="1:17" ht="17.100000000000001" customHeight="1" x14ac:dyDescent="0.25">
      <c r="A32" s="41"/>
      <c r="B32" s="65" t="s">
        <v>37</v>
      </c>
      <c r="C32" s="47" t="s">
        <v>38</v>
      </c>
      <c r="D32" s="43">
        <v>2</v>
      </c>
      <c r="E32" s="54">
        <v>1500</v>
      </c>
      <c r="F32" s="33">
        <f>+D32*E32</f>
        <v>3000</v>
      </c>
      <c r="G32" s="18"/>
      <c r="I32" s="21"/>
    </row>
    <row r="33" spans="1:17" s="30" customFormat="1" ht="17.100000000000001" customHeight="1" x14ac:dyDescent="0.25">
      <c r="A33" s="41">
        <f>+A31+1</f>
        <v>16</v>
      </c>
      <c r="B33" s="28" t="s">
        <v>42</v>
      </c>
      <c r="C33" s="47" t="s">
        <v>44</v>
      </c>
      <c r="D33" s="43">
        <v>1</v>
      </c>
      <c r="E33" s="54">
        <v>10000</v>
      </c>
      <c r="F33" s="33">
        <f>+D33*E33</f>
        <v>10000</v>
      </c>
      <c r="G33" s="29"/>
      <c r="H33" s="32"/>
      <c r="I33" s="21"/>
      <c r="J33" s="61">
        <f>H33*I33</f>
        <v>0</v>
      </c>
      <c r="Q33" s="72"/>
    </row>
    <row r="34" spans="1:17" s="30" customFormat="1" ht="17.100000000000001" customHeight="1" x14ac:dyDescent="0.25">
      <c r="A34" s="41"/>
      <c r="B34" s="28"/>
      <c r="C34" s="47"/>
      <c r="D34" s="43"/>
      <c r="E34" s="54"/>
      <c r="F34" s="33"/>
      <c r="G34" s="29"/>
      <c r="H34" s="32"/>
      <c r="I34" s="21"/>
      <c r="J34" s="61"/>
      <c r="Q34" s="72"/>
    </row>
    <row r="35" spans="1:17" ht="17.100000000000001" customHeight="1" x14ac:dyDescent="0.25">
      <c r="A35" s="41"/>
      <c r="B35" s="65"/>
      <c r="C35" s="47"/>
      <c r="D35" s="43"/>
      <c r="E35" s="54"/>
      <c r="F35" s="33"/>
      <c r="G35" s="18"/>
      <c r="I35" s="21"/>
    </row>
    <row r="36" spans="1:17" ht="17.100000000000001" customHeight="1" x14ac:dyDescent="0.25">
      <c r="A36" s="10"/>
      <c r="B36" s="13" t="s">
        <v>48</v>
      </c>
      <c r="C36" s="7" t="s">
        <v>44</v>
      </c>
      <c r="D36" s="56">
        <v>1</v>
      </c>
      <c r="E36" s="54">
        <v>50000</v>
      </c>
      <c r="F36" s="55">
        <f>+D36*E36</f>
        <v>50000</v>
      </c>
      <c r="G36" s="18"/>
      <c r="I36" s="58"/>
    </row>
    <row r="37" spans="1:17" ht="17.100000000000001" customHeight="1" x14ac:dyDescent="0.25">
      <c r="A37" s="10"/>
      <c r="B37" s="13"/>
      <c r="C37" s="7"/>
      <c r="D37" s="8"/>
      <c r="E37" s="20"/>
      <c r="F37" s="12"/>
      <c r="G37" s="18"/>
      <c r="I37" s="58"/>
    </row>
    <row r="38" spans="1:17" ht="17.100000000000001" customHeight="1" x14ac:dyDescent="0.25">
      <c r="A38" s="10"/>
      <c r="B38" s="13"/>
      <c r="C38" s="7"/>
      <c r="D38" s="8"/>
      <c r="E38" s="20"/>
      <c r="F38" s="12"/>
      <c r="G38" s="18"/>
      <c r="I38" s="58"/>
    </row>
    <row r="39" spans="1:17" ht="17.100000000000001" customHeight="1" x14ac:dyDescent="0.25">
      <c r="A39" s="10"/>
      <c r="B39" s="60" t="s">
        <v>20</v>
      </c>
      <c r="C39" s="7"/>
      <c r="D39" s="8"/>
      <c r="E39" s="20"/>
      <c r="F39" s="12"/>
      <c r="G39" s="18"/>
      <c r="I39" s="58"/>
    </row>
    <row r="40" spans="1:17" ht="17.100000000000001" customHeight="1" x14ac:dyDescent="0.25">
      <c r="A40" s="10"/>
      <c r="B40" s="59" t="s">
        <v>21</v>
      </c>
      <c r="C40" s="7"/>
      <c r="D40" s="8"/>
      <c r="E40" s="20"/>
      <c r="F40" s="12"/>
      <c r="G40" s="18"/>
      <c r="I40" s="58"/>
    </row>
    <row r="41" spans="1:17" ht="17.100000000000001" customHeight="1" x14ac:dyDescent="0.25">
      <c r="A41" s="10"/>
      <c r="B41" s="59" t="s">
        <v>22</v>
      </c>
      <c r="C41" s="7"/>
      <c r="D41" s="8"/>
      <c r="E41" s="20"/>
      <c r="F41" s="12"/>
      <c r="G41" s="18"/>
      <c r="I41" s="58"/>
    </row>
    <row r="42" spans="1:17" ht="17.100000000000001" customHeight="1" x14ac:dyDescent="0.25">
      <c r="A42" s="10"/>
      <c r="B42" s="59" t="s">
        <v>23</v>
      </c>
      <c r="C42" s="7"/>
      <c r="D42" s="8"/>
      <c r="E42" s="20"/>
      <c r="F42" s="12"/>
      <c r="G42" s="18"/>
      <c r="I42" s="58"/>
    </row>
    <row r="43" spans="1:17" ht="17.100000000000001" customHeight="1" x14ac:dyDescent="0.25">
      <c r="A43" s="6"/>
      <c r="B43" s="45"/>
      <c r="C43" s="7"/>
      <c r="D43" s="11"/>
      <c r="E43" s="25"/>
      <c r="F43" s="12"/>
      <c r="G43" s="18"/>
      <c r="I43" s="58"/>
    </row>
    <row r="44" spans="1:17" s="17" customFormat="1" ht="17.100000000000001" customHeight="1" x14ac:dyDescent="0.25">
      <c r="A44" s="69" t="s">
        <v>10</v>
      </c>
      <c r="B44" s="69"/>
      <c r="C44" s="69"/>
      <c r="D44" s="69"/>
      <c r="E44" s="69"/>
      <c r="F44" s="22">
        <f>SUM(F17:F43)</f>
        <v>1095732.2033898304</v>
      </c>
      <c r="G44" s="18"/>
      <c r="H44" s="32"/>
      <c r="I44" s="21"/>
      <c r="J44" s="61"/>
      <c r="Q44" s="71"/>
    </row>
    <row r="45" spans="1:17" s="17" customFormat="1" ht="17.100000000000001" customHeight="1" x14ac:dyDescent="0.25">
      <c r="A45" s="69" t="s">
        <v>5</v>
      </c>
      <c r="B45" s="69"/>
      <c r="C45" s="69"/>
      <c r="D45" s="69"/>
      <c r="E45" s="69"/>
      <c r="F45" s="34">
        <f>+F44*0.18</f>
        <v>197231.79661016946</v>
      </c>
      <c r="G45" s="18"/>
      <c r="H45" s="32"/>
      <c r="I45" s="21"/>
      <c r="J45" s="61"/>
      <c r="Q45" s="71"/>
    </row>
    <row r="46" spans="1:17" s="17" customFormat="1" ht="17.100000000000001" customHeight="1" x14ac:dyDescent="0.25">
      <c r="A46" s="69" t="s">
        <v>6</v>
      </c>
      <c r="B46" s="69"/>
      <c r="C46" s="69"/>
      <c r="D46" s="69"/>
      <c r="E46" s="69"/>
      <c r="F46" s="22">
        <f>SUM(F44:F45)</f>
        <v>1292964</v>
      </c>
      <c r="G46" s="18"/>
      <c r="H46" s="32"/>
      <c r="I46" s="21"/>
      <c r="J46" s="61"/>
      <c r="Q46" s="71"/>
    </row>
    <row r="47" spans="1:17" s="17" customFormat="1" ht="17.100000000000001" customHeight="1" x14ac:dyDescent="0.25">
      <c r="C47" s="48"/>
      <c r="E47" s="18"/>
      <c r="G47" s="18"/>
      <c r="H47" s="32"/>
      <c r="I47" s="21"/>
      <c r="J47" s="61"/>
      <c r="Q47" s="71"/>
    </row>
    <row r="48" spans="1:17" s="17" customFormat="1" ht="17.100000000000001" customHeight="1" x14ac:dyDescent="0.25">
      <c r="A48" s="26" t="s">
        <v>8</v>
      </c>
      <c r="C48" s="48"/>
      <c r="E48" s="18"/>
      <c r="G48" s="18"/>
      <c r="H48" s="32"/>
      <c r="I48" s="21"/>
      <c r="J48" s="61"/>
      <c r="Q48" s="71"/>
    </row>
    <row r="49" spans="1:17" s="17" customFormat="1" ht="17.100000000000001" customHeight="1" x14ac:dyDescent="0.25">
      <c r="A49" s="39" t="s">
        <v>51</v>
      </c>
      <c r="C49" s="48"/>
      <c r="E49" s="18"/>
      <c r="G49" s="18"/>
      <c r="H49" s="32"/>
      <c r="I49" s="21"/>
      <c r="J49" s="61"/>
      <c r="Q49" s="71"/>
    </row>
    <row r="50" spans="1:17" s="17" customFormat="1" ht="17.100000000000001" customHeight="1" x14ac:dyDescent="0.25">
      <c r="C50" s="48"/>
      <c r="E50" s="18"/>
      <c r="G50" s="18"/>
      <c r="H50" s="32"/>
      <c r="I50" s="21"/>
      <c r="J50" s="61"/>
      <c r="Q50" s="71"/>
    </row>
    <row r="51" spans="1:17" s="17" customFormat="1" ht="17.100000000000001" customHeight="1" x14ac:dyDescent="0.25">
      <c r="A51" s="27" t="s">
        <v>7</v>
      </c>
      <c r="C51" s="48"/>
      <c r="E51" s="18"/>
      <c r="G51" s="18"/>
      <c r="H51" s="32"/>
      <c r="I51" s="21"/>
      <c r="J51" s="61"/>
      <c r="Q51" s="71"/>
    </row>
    <row r="52" spans="1:17" s="17" customFormat="1" ht="17.100000000000001" customHeight="1" x14ac:dyDescent="0.25">
      <c r="C52" s="48"/>
      <c r="E52" s="18"/>
      <c r="G52" s="18"/>
      <c r="H52" s="32"/>
      <c r="I52" s="21"/>
      <c r="J52" s="61"/>
      <c r="Q52" s="71"/>
    </row>
    <row r="53" spans="1:17" s="17" customFormat="1" ht="17.100000000000001" customHeight="1" x14ac:dyDescent="0.25">
      <c r="C53" s="48"/>
      <c r="E53" s="18"/>
      <c r="G53" s="18"/>
      <c r="H53" s="32"/>
      <c r="I53" s="21"/>
      <c r="J53" s="61"/>
      <c r="Q53" s="71"/>
    </row>
  </sheetData>
  <mergeCells count="4">
    <mergeCell ref="E14:F14"/>
    <mergeCell ref="A44:E44"/>
    <mergeCell ref="A45:E45"/>
    <mergeCell ref="A46:E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1317-EAC5-4F70-8BB4-5C876076F710}">
  <dimension ref="A1:Q54"/>
  <sheetViews>
    <sheetView topLeftCell="A3" zoomScaleNormal="100" workbookViewId="0">
      <selection activeCell="B18" sqref="B18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5.57031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7" customWidth="1"/>
    <col min="10" max="10" width="12.42578125" style="61" customWidth="1"/>
    <col min="11" max="16" width="9.140625" style="4"/>
    <col min="17" max="17" width="13.28515625" style="70" bestFit="1" customWidth="1"/>
    <col min="18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7" ht="17.100000000000001" customHeight="1" x14ac:dyDescent="0.25">
      <c r="A1" s="1"/>
      <c r="B1" s="1"/>
      <c r="C1" s="31"/>
      <c r="D1" s="2"/>
      <c r="E1" s="2"/>
      <c r="F1" s="3"/>
    </row>
    <row r="2" spans="1:17" ht="17.100000000000001" customHeight="1" x14ac:dyDescent="0.25">
      <c r="A2" s="1"/>
      <c r="B2" s="1"/>
      <c r="C2" s="31"/>
      <c r="D2" s="2"/>
      <c r="E2" s="2"/>
      <c r="F2" s="3"/>
    </row>
    <row r="3" spans="1:17" ht="17.100000000000001" customHeight="1" x14ac:dyDescent="0.25">
      <c r="A3" s="1"/>
      <c r="B3" s="1"/>
      <c r="C3" s="31"/>
      <c r="D3" s="2"/>
      <c r="E3" s="2"/>
      <c r="F3" s="3"/>
    </row>
    <row r="4" spans="1:17" ht="17.100000000000001" customHeight="1" x14ac:dyDescent="0.25">
      <c r="A4" s="1"/>
      <c r="B4" s="1"/>
      <c r="C4" s="31"/>
      <c r="D4" s="2"/>
      <c r="E4" s="2"/>
      <c r="F4" s="3"/>
    </row>
    <row r="5" spans="1:17" ht="17.100000000000001" customHeight="1" x14ac:dyDescent="0.25">
      <c r="A5" s="1"/>
      <c r="B5" s="1"/>
      <c r="C5" s="31"/>
      <c r="D5" s="2"/>
      <c r="E5" s="2"/>
      <c r="F5" s="3"/>
    </row>
    <row r="6" spans="1:17" ht="17.100000000000001" customHeight="1" x14ac:dyDescent="0.25">
      <c r="A6" s="1"/>
      <c r="B6" s="1"/>
      <c r="C6" s="31"/>
      <c r="D6" s="2"/>
      <c r="E6" s="2"/>
      <c r="F6" s="3"/>
    </row>
    <row r="7" spans="1:17" ht="17.100000000000001" customHeight="1" x14ac:dyDescent="0.25">
      <c r="A7" s="5"/>
      <c r="B7" s="1"/>
      <c r="C7" s="31"/>
      <c r="D7" s="2"/>
      <c r="E7" s="2"/>
      <c r="F7" s="3"/>
    </row>
    <row r="8" spans="1:17" ht="17.100000000000001" customHeight="1" x14ac:dyDescent="0.25">
      <c r="B8" s="1"/>
      <c r="C8" s="31"/>
      <c r="D8" s="2"/>
      <c r="E8" s="2"/>
      <c r="F8" s="3"/>
    </row>
    <row r="9" spans="1:17" ht="17.100000000000001" customHeight="1" x14ac:dyDescent="0.25">
      <c r="A9" s="5" t="s">
        <v>52</v>
      </c>
      <c r="B9" s="1"/>
      <c r="C9" s="31"/>
      <c r="D9" s="2"/>
      <c r="E9" s="2"/>
      <c r="F9" s="3"/>
    </row>
    <row r="10" spans="1:17" ht="17.100000000000001" customHeight="1" x14ac:dyDescent="0.25">
      <c r="A10" s="5"/>
      <c r="B10" s="40"/>
      <c r="C10" s="31"/>
      <c r="D10" s="2"/>
      <c r="E10" s="2"/>
      <c r="F10" s="3"/>
    </row>
    <row r="11" spans="1:17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61"/>
      <c r="Q11" s="71"/>
    </row>
    <row r="12" spans="1:17" s="17" customFormat="1" ht="17.100000000000001" customHeight="1" x14ac:dyDescent="0.25">
      <c r="A12" s="52" t="s">
        <v>40</v>
      </c>
      <c r="B12" s="51"/>
      <c r="C12" s="51"/>
      <c r="D12" s="16"/>
      <c r="E12" s="2"/>
      <c r="F12" s="23"/>
      <c r="G12" s="18"/>
      <c r="H12" s="50"/>
      <c r="I12" s="21"/>
      <c r="J12" s="61"/>
      <c r="Q12" s="71"/>
    </row>
    <row r="13" spans="1:17" s="17" customFormat="1" ht="17.100000000000001" customHeight="1" x14ac:dyDescent="0.25">
      <c r="A13" s="62" t="s">
        <v>50</v>
      </c>
      <c r="B13" s="51"/>
      <c r="C13" s="51"/>
      <c r="D13" s="24"/>
      <c r="G13" s="18"/>
      <c r="H13" s="50"/>
      <c r="I13" s="21"/>
      <c r="J13" s="61"/>
      <c r="Q13" s="71"/>
    </row>
    <row r="14" spans="1:17" s="17" customFormat="1" ht="17.100000000000001" customHeight="1" x14ac:dyDescent="0.25">
      <c r="A14" s="62" t="s">
        <v>33</v>
      </c>
      <c r="B14" s="51"/>
      <c r="C14" s="51"/>
      <c r="D14" s="24"/>
      <c r="E14" s="68" t="s">
        <v>32</v>
      </c>
      <c r="F14" s="68"/>
      <c r="G14" s="18"/>
      <c r="H14" s="50"/>
      <c r="I14" s="21"/>
      <c r="J14" s="61"/>
      <c r="Q14" s="71"/>
    </row>
    <row r="15" spans="1:17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61"/>
      <c r="Q15" s="71"/>
    </row>
    <row r="16" spans="1:17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</row>
    <row r="17" spans="1:17" ht="17.100000000000001" customHeight="1" x14ac:dyDescent="0.25">
      <c r="A17" s="41"/>
      <c r="B17" s="42" t="s">
        <v>24</v>
      </c>
      <c r="C17" s="47" t="s">
        <v>25</v>
      </c>
      <c r="D17" s="43">
        <v>1</v>
      </c>
      <c r="E17" s="19">
        <f>J17</f>
        <v>605932.20338983054</v>
      </c>
      <c r="F17" s="33">
        <f>+D17*E17</f>
        <v>605932.20338983054</v>
      </c>
      <c r="G17" s="18"/>
      <c r="H17" s="32">
        <f>550000/1.18</f>
        <v>466101.69491525425</v>
      </c>
      <c r="I17" s="21">
        <v>1.3</v>
      </c>
      <c r="J17" s="61">
        <f>+H17*I17</f>
        <v>605932.20338983054</v>
      </c>
    </row>
    <row r="18" spans="1:17" ht="17.100000000000001" customHeight="1" x14ac:dyDescent="0.25">
      <c r="A18" s="41"/>
      <c r="B18" s="67" t="s">
        <v>53</v>
      </c>
      <c r="C18" s="47"/>
      <c r="D18" s="43">
        <v>1</v>
      </c>
      <c r="E18" s="19">
        <v>439800</v>
      </c>
      <c r="F18" s="33">
        <f>+D18*E18</f>
        <v>439800</v>
      </c>
      <c r="G18" s="18"/>
      <c r="I18" s="21"/>
    </row>
    <row r="19" spans="1:17" ht="17.100000000000001" customHeight="1" x14ac:dyDescent="0.25">
      <c r="A19" s="41"/>
      <c r="B19" s="63" t="s">
        <v>12</v>
      </c>
      <c r="C19" s="47"/>
      <c r="D19" s="43"/>
      <c r="E19" s="19"/>
      <c r="F19" s="33"/>
      <c r="H19" s="32">
        <f>45000/15</f>
        <v>3000</v>
      </c>
      <c r="I19" s="21">
        <v>1.3</v>
      </c>
      <c r="J19" s="61">
        <f t="shared" ref="J19:J32" si="0">H19*I19</f>
        <v>3900</v>
      </c>
    </row>
    <row r="20" spans="1:17" ht="17.100000000000001" customHeight="1" x14ac:dyDescent="0.25">
      <c r="A20" s="41"/>
      <c r="B20" s="63" t="s">
        <v>13</v>
      </c>
      <c r="C20" s="47"/>
      <c r="D20" s="43"/>
      <c r="E20" s="19"/>
      <c r="F20" s="33"/>
      <c r="H20" s="32">
        <f>23000/15</f>
        <v>1533.3333333333333</v>
      </c>
      <c r="I20" s="21">
        <v>1.3</v>
      </c>
      <c r="J20" s="61">
        <f t="shared" si="0"/>
        <v>1993.3333333333333</v>
      </c>
    </row>
    <row r="21" spans="1:17" ht="17.100000000000001" customHeight="1" x14ac:dyDescent="0.25">
      <c r="A21" s="41"/>
      <c r="B21" s="63" t="s">
        <v>26</v>
      </c>
      <c r="C21" s="47"/>
      <c r="D21" s="43"/>
      <c r="E21" s="19"/>
      <c r="F21" s="33"/>
      <c r="H21" s="32">
        <v>3000</v>
      </c>
      <c r="I21" s="21">
        <v>1.3</v>
      </c>
      <c r="J21" s="61">
        <f t="shared" si="0"/>
        <v>3900</v>
      </c>
    </row>
    <row r="22" spans="1:17" ht="17.100000000000001" customHeight="1" x14ac:dyDescent="0.25">
      <c r="A22" s="41"/>
      <c r="B22" s="63" t="s">
        <v>35</v>
      </c>
      <c r="C22" s="47"/>
      <c r="D22" s="43"/>
      <c r="E22" s="19"/>
      <c r="F22" s="33"/>
      <c r="H22" s="32">
        <v>2500</v>
      </c>
      <c r="I22" s="21">
        <v>1.3</v>
      </c>
      <c r="J22" s="61">
        <f t="shared" si="0"/>
        <v>3250</v>
      </c>
    </row>
    <row r="23" spans="1:17" ht="17.100000000000001" customHeight="1" x14ac:dyDescent="0.25">
      <c r="A23" s="41"/>
      <c r="B23" s="63" t="s">
        <v>34</v>
      </c>
      <c r="C23" s="47"/>
      <c r="D23" s="43"/>
      <c r="E23" s="19"/>
      <c r="F23" s="33"/>
      <c r="H23" s="32">
        <v>992</v>
      </c>
      <c r="I23" s="21">
        <v>1.3</v>
      </c>
      <c r="J23" s="61">
        <f t="shared" si="0"/>
        <v>1289.6000000000001</v>
      </c>
    </row>
    <row r="24" spans="1:17" ht="17.100000000000001" customHeight="1" x14ac:dyDescent="0.25">
      <c r="A24" s="41"/>
      <c r="B24" s="63" t="s">
        <v>14</v>
      </c>
      <c r="C24" s="47"/>
      <c r="D24" s="43"/>
      <c r="E24" s="19"/>
      <c r="F24" s="33"/>
      <c r="H24" s="32">
        <v>1100</v>
      </c>
      <c r="I24" s="21">
        <v>1.3</v>
      </c>
      <c r="J24" s="61">
        <f t="shared" si="0"/>
        <v>1430</v>
      </c>
    </row>
    <row r="25" spans="1:17" ht="17.100000000000001" customHeight="1" x14ac:dyDescent="0.25">
      <c r="A25" s="41"/>
      <c r="B25" s="63" t="s">
        <v>15</v>
      </c>
      <c r="C25" s="47"/>
      <c r="D25" s="43"/>
      <c r="E25" s="19"/>
      <c r="F25" s="33"/>
      <c r="H25" s="32">
        <v>4300</v>
      </c>
      <c r="I25" s="21">
        <v>1.3</v>
      </c>
      <c r="J25" s="61">
        <f t="shared" si="0"/>
        <v>5590</v>
      </c>
    </row>
    <row r="26" spans="1:17" ht="17.100000000000001" customHeight="1" x14ac:dyDescent="0.25">
      <c r="A26" s="41"/>
      <c r="B26" s="63" t="s">
        <v>16</v>
      </c>
      <c r="C26" s="47"/>
      <c r="D26" s="43"/>
      <c r="E26" s="53"/>
      <c r="F26" s="33"/>
      <c r="G26" s="18"/>
      <c r="H26" s="32">
        <v>1000</v>
      </c>
      <c r="I26" s="21">
        <v>1.3</v>
      </c>
      <c r="J26" s="61">
        <f t="shared" si="0"/>
        <v>1300</v>
      </c>
    </row>
    <row r="27" spans="1:17" s="30" customFormat="1" ht="17.100000000000001" customHeight="1" x14ac:dyDescent="0.25">
      <c r="A27" s="41"/>
      <c r="B27" s="63" t="s">
        <v>49</v>
      </c>
      <c r="C27" s="47"/>
      <c r="D27" s="43"/>
      <c r="E27" s="54"/>
      <c r="F27" s="33"/>
      <c r="G27" s="29"/>
      <c r="H27" s="32">
        <v>2000</v>
      </c>
      <c r="I27" s="21">
        <v>1.3</v>
      </c>
      <c r="J27" s="61">
        <f t="shared" si="0"/>
        <v>2600</v>
      </c>
      <c r="Q27" s="72"/>
    </row>
    <row r="28" spans="1:17" s="30" customFormat="1" ht="17.100000000000001" customHeight="1" x14ac:dyDescent="0.25">
      <c r="A28" s="41"/>
      <c r="B28" s="64" t="s">
        <v>18</v>
      </c>
      <c r="C28" s="47"/>
      <c r="D28" s="43"/>
      <c r="E28" s="54"/>
      <c r="F28" s="33"/>
      <c r="G28" s="29"/>
      <c r="H28" s="32">
        <v>2000</v>
      </c>
      <c r="I28" s="21">
        <v>1.3</v>
      </c>
      <c r="J28" s="61">
        <f t="shared" si="0"/>
        <v>2600</v>
      </c>
      <c r="Q28" s="72"/>
    </row>
    <row r="29" spans="1:17" s="30" customFormat="1" ht="17.100000000000001" customHeight="1" x14ac:dyDescent="0.25">
      <c r="A29" s="41"/>
      <c r="B29" s="64" t="s">
        <v>27</v>
      </c>
      <c r="C29" s="47"/>
      <c r="D29" s="43"/>
      <c r="E29" s="54"/>
      <c r="F29" s="33"/>
      <c r="G29" s="29"/>
      <c r="H29" s="32"/>
      <c r="I29" s="21"/>
      <c r="J29" s="61"/>
      <c r="Q29" s="72"/>
    </row>
    <row r="30" spans="1:17" s="30" customFormat="1" ht="17.100000000000001" customHeight="1" x14ac:dyDescent="0.25">
      <c r="A30" s="41"/>
      <c r="B30" s="64" t="s">
        <v>31</v>
      </c>
      <c r="C30" s="47"/>
      <c r="D30" s="43"/>
      <c r="E30" s="54"/>
      <c r="F30" s="33"/>
      <c r="G30" s="29"/>
      <c r="H30" s="32">
        <v>1100</v>
      </c>
      <c r="I30" s="21">
        <v>1.3</v>
      </c>
      <c r="J30" s="61">
        <f t="shared" si="0"/>
        <v>1430</v>
      </c>
      <c r="Q30" s="72"/>
    </row>
    <row r="31" spans="1:17" ht="17.100000000000001" customHeight="1" x14ac:dyDescent="0.25">
      <c r="A31" s="41"/>
      <c r="B31" s="64" t="s">
        <v>19</v>
      </c>
      <c r="C31" s="47"/>
      <c r="D31" s="43"/>
      <c r="E31" s="54"/>
      <c r="F31" s="33"/>
      <c r="G31" s="18"/>
      <c r="H31" s="32">
        <v>2100</v>
      </c>
      <c r="I31" s="21">
        <v>1.3</v>
      </c>
      <c r="J31" s="61">
        <f t="shared" si="0"/>
        <v>2730</v>
      </c>
    </row>
    <row r="32" spans="1:17" ht="17.100000000000001" customHeight="1" x14ac:dyDescent="0.25">
      <c r="A32" s="41"/>
      <c r="B32" s="66" t="s">
        <v>28</v>
      </c>
      <c r="C32" s="47"/>
      <c r="D32" s="43"/>
      <c r="E32" s="54"/>
      <c r="F32" s="33"/>
      <c r="G32" s="18"/>
      <c r="H32" s="32">
        <v>1000</v>
      </c>
      <c r="I32" s="21"/>
      <c r="J32" s="61">
        <f t="shared" si="0"/>
        <v>0</v>
      </c>
    </row>
    <row r="33" spans="1:17" ht="17.100000000000001" customHeight="1" x14ac:dyDescent="0.25">
      <c r="A33" s="41"/>
      <c r="B33" s="66" t="s">
        <v>37</v>
      </c>
      <c r="C33" s="47"/>
      <c r="D33" s="43"/>
      <c r="E33" s="54"/>
      <c r="F33" s="33"/>
      <c r="G33" s="18"/>
      <c r="I33" s="21"/>
    </row>
    <row r="34" spans="1:17" s="30" customFormat="1" ht="17.100000000000001" customHeight="1" x14ac:dyDescent="0.25">
      <c r="A34" s="41"/>
      <c r="B34" s="64" t="s">
        <v>42</v>
      </c>
      <c r="C34" s="47"/>
      <c r="D34" s="43"/>
      <c r="E34" s="54"/>
      <c r="F34" s="33"/>
      <c r="G34" s="29"/>
      <c r="H34" s="32"/>
      <c r="I34" s="21"/>
      <c r="J34" s="61">
        <f>H34*I34</f>
        <v>0</v>
      </c>
      <c r="Q34" s="72"/>
    </row>
    <row r="35" spans="1:17" s="30" customFormat="1" ht="17.100000000000001" customHeight="1" x14ac:dyDescent="0.25">
      <c r="A35" s="41"/>
      <c r="B35" s="28"/>
      <c r="C35" s="47"/>
      <c r="D35" s="43"/>
      <c r="E35" s="54"/>
      <c r="F35" s="33"/>
      <c r="G35" s="29"/>
      <c r="H35" s="32"/>
      <c r="I35" s="21"/>
      <c r="J35" s="61"/>
      <c r="Q35" s="72"/>
    </row>
    <row r="36" spans="1:17" ht="17.100000000000001" customHeight="1" x14ac:dyDescent="0.25">
      <c r="A36" s="41"/>
      <c r="B36" s="65"/>
      <c r="C36" s="47"/>
      <c r="D36" s="43"/>
      <c r="E36" s="54"/>
      <c r="F36" s="33"/>
      <c r="G36" s="18"/>
      <c r="I36" s="21"/>
    </row>
    <row r="37" spans="1:17" ht="17.100000000000001" customHeight="1" x14ac:dyDescent="0.25">
      <c r="A37" s="10"/>
      <c r="B37" s="13" t="s">
        <v>48</v>
      </c>
      <c r="C37" s="7" t="s">
        <v>44</v>
      </c>
      <c r="D37" s="56">
        <v>1</v>
      </c>
      <c r="E37" s="54">
        <v>50000</v>
      </c>
      <c r="F37" s="55">
        <f>+D37*E37</f>
        <v>50000</v>
      </c>
      <c r="G37" s="18"/>
      <c r="I37" s="58"/>
    </row>
    <row r="38" spans="1:17" ht="17.100000000000001" customHeight="1" x14ac:dyDescent="0.25">
      <c r="A38" s="10"/>
      <c r="B38" s="13"/>
      <c r="C38" s="7"/>
      <c r="D38" s="8"/>
      <c r="E38" s="20"/>
      <c r="F38" s="12"/>
      <c r="G38" s="18"/>
      <c r="I38" s="58"/>
    </row>
    <row r="39" spans="1:17" ht="17.100000000000001" customHeight="1" x14ac:dyDescent="0.25">
      <c r="A39" s="10"/>
      <c r="B39" s="13"/>
      <c r="C39" s="7"/>
      <c r="D39" s="8"/>
      <c r="E39" s="20"/>
      <c r="F39" s="12"/>
      <c r="G39" s="18"/>
      <c r="I39" s="58"/>
    </row>
    <row r="40" spans="1:17" ht="17.100000000000001" customHeight="1" x14ac:dyDescent="0.25">
      <c r="A40" s="10"/>
      <c r="B40" s="60" t="s">
        <v>20</v>
      </c>
      <c r="C40" s="7"/>
      <c r="D40" s="8"/>
      <c r="E40" s="20"/>
      <c r="F40" s="12"/>
      <c r="G40" s="18"/>
      <c r="I40" s="58"/>
    </row>
    <row r="41" spans="1:17" ht="17.100000000000001" customHeight="1" x14ac:dyDescent="0.25">
      <c r="A41" s="10"/>
      <c r="B41" s="59" t="s">
        <v>21</v>
      </c>
      <c r="C41" s="7"/>
      <c r="D41" s="8"/>
      <c r="E41" s="20"/>
      <c r="F41" s="12"/>
      <c r="G41" s="18"/>
      <c r="I41" s="58"/>
    </row>
    <row r="42" spans="1:17" ht="17.100000000000001" customHeight="1" x14ac:dyDescent="0.25">
      <c r="A42" s="10"/>
      <c r="B42" s="59" t="s">
        <v>22</v>
      </c>
      <c r="C42" s="7"/>
      <c r="D42" s="8"/>
      <c r="E42" s="20"/>
      <c r="F42" s="12"/>
      <c r="G42" s="18"/>
      <c r="I42" s="58"/>
    </row>
    <row r="43" spans="1:17" ht="17.100000000000001" customHeight="1" x14ac:dyDescent="0.25">
      <c r="A43" s="10"/>
      <c r="B43" s="59" t="s">
        <v>23</v>
      </c>
      <c r="C43" s="7"/>
      <c r="D43" s="8"/>
      <c r="E43" s="20"/>
      <c r="F43" s="12"/>
      <c r="G43" s="18"/>
      <c r="I43" s="58"/>
    </row>
    <row r="44" spans="1:17" ht="17.100000000000001" customHeight="1" x14ac:dyDescent="0.25">
      <c r="A44" s="6"/>
      <c r="B44" s="45"/>
      <c r="C44" s="7"/>
      <c r="D44" s="11"/>
      <c r="E44" s="25"/>
      <c r="F44" s="12"/>
      <c r="G44" s="18"/>
      <c r="I44" s="58"/>
    </row>
    <row r="45" spans="1:17" s="17" customFormat="1" ht="17.100000000000001" customHeight="1" x14ac:dyDescent="0.25">
      <c r="A45" s="69" t="s">
        <v>10</v>
      </c>
      <c r="B45" s="69"/>
      <c r="C45" s="69"/>
      <c r="D45" s="69"/>
      <c r="E45" s="69"/>
      <c r="F45" s="22">
        <f>SUM(F17:F44)</f>
        <v>1095732.2033898304</v>
      </c>
      <c r="G45" s="18"/>
      <c r="H45" s="32"/>
      <c r="I45" s="21"/>
      <c r="J45" s="61"/>
      <c r="Q45" s="71"/>
    </row>
    <row r="46" spans="1:17" s="17" customFormat="1" ht="17.100000000000001" customHeight="1" x14ac:dyDescent="0.25">
      <c r="A46" s="69" t="s">
        <v>5</v>
      </c>
      <c r="B46" s="69"/>
      <c r="C46" s="69"/>
      <c r="D46" s="69"/>
      <c r="E46" s="69"/>
      <c r="F46" s="34">
        <f>+F45*0.18</f>
        <v>197231.79661016946</v>
      </c>
      <c r="G46" s="18"/>
      <c r="H46" s="32"/>
      <c r="I46" s="21"/>
      <c r="J46" s="61"/>
      <c r="Q46" s="71"/>
    </row>
    <row r="47" spans="1:17" s="17" customFormat="1" ht="17.100000000000001" customHeight="1" x14ac:dyDescent="0.25">
      <c r="A47" s="69" t="s">
        <v>6</v>
      </c>
      <c r="B47" s="69"/>
      <c r="C47" s="69"/>
      <c r="D47" s="69"/>
      <c r="E47" s="69"/>
      <c r="F47" s="22">
        <f>SUM(F45:F46)</f>
        <v>1292964</v>
      </c>
      <c r="G47" s="18"/>
      <c r="H47" s="32"/>
      <c r="I47" s="21"/>
      <c r="J47" s="61"/>
      <c r="Q47" s="71"/>
    </row>
    <row r="48" spans="1:17" s="17" customFormat="1" ht="17.100000000000001" customHeight="1" x14ac:dyDescent="0.25">
      <c r="C48" s="48"/>
      <c r="E48" s="18"/>
      <c r="G48" s="18"/>
      <c r="H48" s="32"/>
      <c r="I48" s="21"/>
      <c r="J48" s="61"/>
      <c r="Q48" s="71"/>
    </row>
    <row r="49" spans="1:17" s="17" customFormat="1" ht="17.100000000000001" customHeight="1" x14ac:dyDescent="0.25">
      <c r="A49" s="26" t="s">
        <v>8</v>
      </c>
      <c r="C49" s="48"/>
      <c r="E49" s="18"/>
      <c r="G49" s="18"/>
      <c r="H49" s="32"/>
      <c r="I49" s="21"/>
      <c r="J49" s="61"/>
      <c r="Q49" s="71"/>
    </row>
    <row r="50" spans="1:17" s="17" customFormat="1" ht="17.100000000000001" customHeight="1" x14ac:dyDescent="0.25">
      <c r="A50" s="39" t="s">
        <v>51</v>
      </c>
      <c r="C50" s="48"/>
      <c r="E50" s="18"/>
      <c r="G50" s="18"/>
      <c r="H50" s="32"/>
      <c r="I50" s="21"/>
      <c r="J50" s="61"/>
      <c r="Q50" s="71"/>
    </row>
    <row r="51" spans="1:17" s="17" customFormat="1" ht="17.100000000000001" customHeight="1" x14ac:dyDescent="0.25">
      <c r="C51" s="48"/>
      <c r="E51" s="18"/>
      <c r="G51" s="18"/>
      <c r="H51" s="32"/>
      <c r="I51" s="21"/>
      <c r="J51" s="61"/>
      <c r="Q51" s="71"/>
    </row>
    <row r="52" spans="1:17" s="17" customFormat="1" ht="17.100000000000001" customHeight="1" x14ac:dyDescent="0.25">
      <c r="A52" s="27" t="s">
        <v>7</v>
      </c>
      <c r="C52" s="48"/>
      <c r="E52" s="18"/>
      <c r="G52" s="18"/>
      <c r="H52" s="32"/>
      <c r="I52" s="21"/>
      <c r="J52" s="61"/>
      <c r="Q52" s="71"/>
    </row>
    <row r="53" spans="1:17" s="17" customFormat="1" ht="17.100000000000001" customHeight="1" x14ac:dyDescent="0.25">
      <c r="C53" s="48"/>
      <c r="E53" s="18"/>
      <c r="G53" s="18"/>
      <c r="H53" s="32"/>
      <c r="I53" s="21"/>
      <c r="J53" s="61"/>
      <c r="Q53" s="71"/>
    </row>
    <row r="54" spans="1:17" s="17" customFormat="1" ht="17.100000000000001" customHeight="1" x14ac:dyDescent="0.25">
      <c r="C54" s="48"/>
      <c r="E54" s="18"/>
      <c r="G54" s="18"/>
      <c r="H54" s="32"/>
      <c r="I54" s="21"/>
      <c r="J54" s="61"/>
      <c r="Q54" s="71"/>
    </row>
  </sheetData>
  <mergeCells count="4">
    <mergeCell ref="E14:F14"/>
    <mergeCell ref="A45:E45"/>
    <mergeCell ref="A46:E46"/>
    <mergeCell ref="A47:E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C6ED-F5DA-4F16-A0A1-B904ED21342B}">
  <dimension ref="A1:Q55"/>
  <sheetViews>
    <sheetView topLeftCell="A7" zoomScaleNormal="100" workbookViewId="0">
      <selection activeCell="B36" sqref="B36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7.1406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7" customWidth="1"/>
    <col min="10" max="10" width="12.42578125" style="61" customWidth="1"/>
    <col min="11" max="15" width="9.140625" style="4"/>
    <col min="16" max="16" width="13.28515625" style="4" bestFit="1" customWidth="1"/>
    <col min="17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7" ht="17.100000000000001" customHeight="1" x14ac:dyDescent="0.25">
      <c r="A1" s="1"/>
      <c r="B1" s="1"/>
      <c r="C1" s="31"/>
      <c r="D1" s="2"/>
      <c r="E1" s="2"/>
      <c r="F1" s="3"/>
    </row>
    <row r="2" spans="1:17" ht="17.100000000000001" customHeight="1" x14ac:dyDescent="0.25">
      <c r="A2" s="1"/>
      <c r="B2" s="1"/>
      <c r="C2" s="31"/>
      <c r="D2" s="2"/>
      <c r="E2" s="2"/>
      <c r="F2" s="3"/>
    </row>
    <row r="3" spans="1:17" ht="17.100000000000001" customHeight="1" x14ac:dyDescent="0.25">
      <c r="A3" s="1"/>
      <c r="B3" s="1"/>
      <c r="C3" s="31"/>
      <c r="D3" s="2"/>
      <c r="E3" s="2"/>
      <c r="F3" s="3"/>
    </row>
    <row r="4" spans="1:17" ht="17.100000000000001" customHeight="1" x14ac:dyDescent="0.25">
      <c r="A4" s="1"/>
      <c r="B4" s="1"/>
      <c r="C4" s="31"/>
      <c r="D4" s="2"/>
      <c r="E4" s="2"/>
      <c r="F4" s="3"/>
    </row>
    <row r="5" spans="1:17" ht="17.100000000000001" customHeight="1" x14ac:dyDescent="0.25">
      <c r="A5" s="1"/>
      <c r="B5" s="1"/>
      <c r="C5" s="31"/>
      <c r="D5" s="2"/>
      <c r="E5" s="2"/>
      <c r="F5" s="3"/>
    </row>
    <row r="6" spans="1:17" ht="17.100000000000001" customHeight="1" x14ac:dyDescent="0.25">
      <c r="A6" s="1"/>
      <c r="B6" s="1"/>
      <c r="C6" s="31"/>
      <c r="D6" s="2"/>
      <c r="E6" s="2"/>
      <c r="F6" s="3"/>
    </row>
    <row r="7" spans="1:17" ht="17.100000000000001" customHeight="1" x14ac:dyDescent="0.25">
      <c r="A7" s="5"/>
      <c r="B7" s="1"/>
      <c r="C7" s="31"/>
      <c r="D7" s="2"/>
      <c r="E7" s="2"/>
      <c r="F7" s="3"/>
    </row>
    <row r="8" spans="1:17" ht="17.100000000000001" customHeight="1" x14ac:dyDescent="0.25">
      <c r="B8" s="1"/>
      <c r="C8" s="31"/>
      <c r="D8" s="2"/>
      <c r="E8" s="2"/>
      <c r="F8" s="3"/>
    </row>
    <row r="9" spans="1:17" ht="17.100000000000001" customHeight="1" x14ac:dyDescent="0.25">
      <c r="A9" s="5" t="s">
        <v>54</v>
      </c>
      <c r="B9" s="1"/>
      <c r="C9" s="31"/>
      <c r="D9" s="2"/>
      <c r="E9" s="2"/>
      <c r="F9" s="3"/>
    </row>
    <row r="10" spans="1:17" ht="17.100000000000001" customHeight="1" x14ac:dyDescent="0.25">
      <c r="A10" s="5"/>
      <c r="B10" s="40"/>
      <c r="C10" s="31"/>
      <c r="D10" s="2"/>
      <c r="E10" s="2"/>
      <c r="F10" s="3"/>
    </row>
    <row r="11" spans="1:17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61"/>
    </row>
    <row r="12" spans="1:17" s="17" customFormat="1" ht="17.100000000000001" customHeight="1" x14ac:dyDescent="0.25">
      <c r="A12" s="52" t="s">
        <v>57</v>
      </c>
      <c r="B12" s="51"/>
      <c r="C12" s="51"/>
      <c r="D12" s="16"/>
      <c r="E12" s="2"/>
      <c r="F12" s="23"/>
      <c r="G12" s="18"/>
      <c r="H12" s="50"/>
      <c r="I12" s="21"/>
      <c r="J12" s="61"/>
      <c r="Q12" s="71"/>
    </row>
    <row r="13" spans="1:17" s="17" customFormat="1" ht="17.100000000000001" customHeight="1" x14ac:dyDescent="0.25">
      <c r="A13" s="62" t="s">
        <v>56</v>
      </c>
      <c r="B13" s="51"/>
      <c r="C13" s="51"/>
      <c r="D13" s="24"/>
      <c r="G13" s="18"/>
      <c r="H13" s="50"/>
      <c r="I13" s="21"/>
      <c r="J13" s="61"/>
      <c r="Q13" s="71"/>
    </row>
    <row r="14" spans="1:17" s="17" customFormat="1" ht="17.100000000000001" customHeight="1" x14ac:dyDescent="0.25">
      <c r="A14" s="62" t="s">
        <v>33</v>
      </c>
      <c r="B14" s="51"/>
      <c r="C14" s="51"/>
      <c r="D14" s="24"/>
      <c r="E14" s="68" t="s">
        <v>32</v>
      </c>
      <c r="F14" s="68"/>
      <c r="G14" s="18"/>
      <c r="H14" s="50"/>
      <c r="I14" s="21"/>
      <c r="J14" s="61"/>
      <c r="Q14" s="71"/>
    </row>
    <row r="15" spans="1:17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61"/>
    </row>
    <row r="16" spans="1:17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</row>
    <row r="17" spans="1:10" ht="17.100000000000001" customHeight="1" x14ac:dyDescent="0.25">
      <c r="A17" s="41">
        <v>1</v>
      </c>
      <c r="B17" s="42" t="s">
        <v>24</v>
      </c>
      <c r="C17" s="47" t="s">
        <v>25</v>
      </c>
      <c r="D17" s="43">
        <v>2</v>
      </c>
      <c r="E17" s="19">
        <f>J17</f>
        <v>605932.20338983054</v>
      </c>
      <c r="F17" s="33">
        <f>+D17*E17</f>
        <v>1211864.4067796611</v>
      </c>
      <c r="G17" s="18"/>
      <c r="H17" s="32">
        <f>550000/1.18</f>
        <v>466101.69491525425</v>
      </c>
      <c r="I17" s="21">
        <v>1.3</v>
      </c>
      <c r="J17" s="61">
        <f>+H17*I17</f>
        <v>605932.20338983054</v>
      </c>
    </row>
    <row r="18" spans="1:10" ht="17.100000000000001" customHeight="1" x14ac:dyDescent="0.25">
      <c r="A18" s="41">
        <f>+A17+1</f>
        <v>2</v>
      </c>
      <c r="B18" s="44" t="s">
        <v>12</v>
      </c>
      <c r="C18" s="47" t="s">
        <v>11</v>
      </c>
      <c r="D18" s="43">
        <v>50</v>
      </c>
      <c r="E18" s="19">
        <v>4200</v>
      </c>
      <c r="F18" s="33">
        <f>+D18*E18</f>
        <v>210000</v>
      </c>
      <c r="H18" s="32">
        <f>45000/15</f>
        <v>3000</v>
      </c>
      <c r="I18" s="21">
        <v>1.3</v>
      </c>
      <c r="J18" s="61">
        <f t="shared" ref="J18:J31" si="0">H18*I18</f>
        <v>3900</v>
      </c>
    </row>
    <row r="19" spans="1:10" ht="17.100000000000001" customHeight="1" x14ac:dyDescent="0.25">
      <c r="A19" s="41">
        <f t="shared" ref="A19:A33" si="1">+A18+1</f>
        <v>3</v>
      </c>
      <c r="B19" s="44" t="s">
        <v>13</v>
      </c>
      <c r="C19" s="47" t="s">
        <v>11</v>
      </c>
      <c r="D19" s="43">
        <v>50</v>
      </c>
      <c r="E19" s="19">
        <v>2500</v>
      </c>
      <c r="F19" s="33">
        <f t="shared" ref="F19:F28" si="2">+D19*E19</f>
        <v>125000</v>
      </c>
      <c r="H19" s="32">
        <f>23000/15</f>
        <v>1533.3333333333333</v>
      </c>
      <c r="I19" s="21">
        <v>1.3</v>
      </c>
      <c r="J19" s="61">
        <f t="shared" si="0"/>
        <v>1993.3333333333333</v>
      </c>
    </row>
    <row r="20" spans="1:10" ht="17.100000000000001" customHeight="1" x14ac:dyDescent="0.25">
      <c r="A20" s="41">
        <f t="shared" si="1"/>
        <v>4</v>
      </c>
      <c r="B20" s="44" t="s">
        <v>26</v>
      </c>
      <c r="C20" s="47" t="s">
        <v>30</v>
      </c>
      <c r="D20" s="43">
        <v>25</v>
      </c>
      <c r="E20" s="19">
        <f>+J20</f>
        <v>3900</v>
      </c>
      <c r="F20" s="33">
        <f t="shared" si="2"/>
        <v>97500</v>
      </c>
      <c r="H20" s="32">
        <v>3000</v>
      </c>
      <c r="I20" s="21">
        <v>1.3</v>
      </c>
      <c r="J20" s="61">
        <f t="shared" si="0"/>
        <v>3900</v>
      </c>
    </row>
    <row r="21" spans="1:10" ht="17.100000000000001" customHeight="1" x14ac:dyDescent="0.25">
      <c r="A21" s="41">
        <f t="shared" si="1"/>
        <v>5</v>
      </c>
      <c r="B21" s="44" t="s">
        <v>35</v>
      </c>
      <c r="C21" s="47" t="s">
        <v>30</v>
      </c>
      <c r="D21" s="43">
        <v>25</v>
      </c>
      <c r="E21" s="19">
        <v>3500</v>
      </c>
      <c r="F21" s="33">
        <f t="shared" si="2"/>
        <v>87500</v>
      </c>
      <c r="H21" s="32">
        <v>2500</v>
      </c>
      <c r="I21" s="21">
        <v>1.3</v>
      </c>
      <c r="J21" s="61">
        <f t="shared" si="0"/>
        <v>3250</v>
      </c>
    </row>
    <row r="22" spans="1:10" ht="17.100000000000001" customHeight="1" x14ac:dyDescent="0.25">
      <c r="A22" s="41">
        <f t="shared" si="1"/>
        <v>6</v>
      </c>
      <c r="B22" s="44" t="s">
        <v>34</v>
      </c>
      <c r="C22" s="47" t="s">
        <v>11</v>
      </c>
      <c r="D22" s="43">
        <v>50</v>
      </c>
      <c r="E22" s="19">
        <v>1300</v>
      </c>
      <c r="F22" s="33">
        <f t="shared" si="2"/>
        <v>65000</v>
      </c>
      <c r="H22" s="32">
        <v>992</v>
      </c>
      <c r="I22" s="21">
        <v>1.3</v>
      </c>
      <c r="J22" s="61">
        <f t="shared" si="0"/>
        <v>1289.6000000000001</v>
      </c>
    </row>
    <row r="23" spans="1:10" ht="17.100000000000001" customHeight="1" x14ac:dyDescent="0.25">
      <c r="A23" s="41">
        <f t="shared" si="1"/>
        <v>7</v>
      </c>
      <c r="B23" s="44" t="s">
        <v>14</v>
      </c>
      <c r="C23" s="47" t="s">
        <v>1</v>
      </c>
      <c r="D23" s="43">
        <v>4</v>
      </c>
      <c r="E23" s="19">
        <v>2300</v>
      </c>
      <c r="F23" s="33">
        <f t="shared" si="2"/>
        <v>9200</v>
      </c>
      <c r="H23" s="32">
        <v>1100</v>
      </c>
      <c r="I23" s="21">
        <v>1.3</v>
      </c>
      <c r="J23" s="61">
        <f t="shared" si="0"/>
        <v>1430</v>
      </c>
    </row>
    <row r="24" spans="1:10" ht="17.100000000000001" customHeight="1" x14ac:dyDescent="0.25">
      <c r="A24" s="41">
        <f t="shared" si="1"/>
        <v>8</v>
      </c>
      <c r="B24" s="44" t="s">
        <v>15</v>
      </c>
      <c r="C24" s="47" t="s">
        <v>11</v>
      </c>
      <c r="D24" s="43">
        <v>5</v>
      </c>
      <c r="E24" s="19">
        <v>5600</v>
      </c>
      <c r="F24" s="33">
        <f t="shared" si="2"/>
        <v>28000</v>
      </c>
      <c r="H24" s="32">
        <v>4300</v>
      </c>
      <c r="I24" s="21">
        <v>1.3</v>
      </c>
      <c r="J24" s="61">
        <f t="shared" si="0"/>
        <v>5590</v>
      </c>
    </row>
    <row r="25" spans="1:10" ht="17.100000000000001" customHeight="1" x14ac:dyDescent="0.25">
      <c r="A25" s="41">
        <f t="shared" si="1"/>
        <v>9</v>
      </c>
      <c r="B25" s="44" t="s">
        <v>16</v>
      </c>
      <c r="C25" s="47" t="s">
        <v>1</v>
      </c>
      <c r="D25" s="43">
        <v>4</v>
      </c>
      <c r="E25" s="53">
        <v>1500</v>
      </c>
      <c r="F25" s="33">
        <f t="shared" si="2"/>
        <v>6000</v>
      </c>
      <c r="G25" s="18"/>
      <c r="H25" s="32">
        <v>1000</v>
      </c>
      <c r="I25" s="21">
        <v>1.3</v>
      </c>
      <c r="J25" s="61">
        <f t="shared" si="0"/>
        <v>1300</v>
      </c>
    </row>
    <row r="26" spans="1:10" s="30" customFormat="1" ht="17.100000000000001" customHeight="1" x14ac:dyDescent="0.25">
      <c r="A26" s="41">
        <f>+A25+1</f>
        <v>10</v>
      </c>
      <c r="B26" s="44" t="s">
        <v>17</v>
      </c>
      <c r="C26" s="47" t="s">
        <v>1</v>
      </c>
      <c r="D26" s="43">
        <v>1</v>
      </c>
      <c r="E26" s="54">
        <v>3000</v>
      </c>
      <c r="F26" s="33">
        <f t="shared" si="2"/>
        <v>3000</v>
      </c>
      <c r="G26" s="29"/>
      <c r="H26" s="32">
        <v>2000</v>
      </c>
      <c r="I26" s="21">
        <v>1.3</v>
      </c>
      <c r="J26" s="61">
        <f t="shared" si="0"/>
        <v>2600</v>
      </c>
    </row>
    <row r="27" spans="1:10" s="30" customFormat="1" ht="17.100000000000001" customHeight="1" x14ac:dyDescent="0.25">
      <c r="A27" s="41">
        <f t="shared" si="1"/>
        <v>11</v>
      </c>
      <c r="B27" s="28" t="s">
        <v>18</v>
      </c>
      <c r="C27" s="47" t="s">
        <v>1</v>
      </c>
      <c r="D27" s="43">
        <v>4</v>
      </c>
      <c r="E27" s="54">
        <v>3000</v>
      </c>
      <c r="F27" s="33">
        <f t="shared" si="2"/>
        <v>12000</v>
      </c>
      <c r="G27" s="29"/>
      <c r="H27" s="32">
        <v>2000</v>
      </c>
      <c r="I27" s="21">
        <v>1.3</v>
      </c>
      <c r="J27" s="61">
        <f t="shared" si="0"/>
        <v>2600</v>
      </c>
    </row>
    <row r="28" spans="1:10" s="30" customFormat="1" ht="17.100000000000001" customHeight="1" x14ac:dyDescent="0.25">
      <c r="A28" s="41">
        <f t="shared" si="1"/>
        <v>12</v>
      </c>
      <c r="B28" s="28" t="s">
        <v>27</v>
      </c>
      <c r="C28" s="47" t="s">
        <v>1</v>
      </c>
      <c r="D28" s="43">
        <v>1</v>
      </c>
      <c r="E28" s="54">
        <v>20000</v>
      </c>
      <c r="F28" s="33">
        <f t="shared" si="2"/>
        <v>20000</v>
      </c>
      <c r="G28" s="29"/>
      <c r="H28" s="32"/>
      <c r="I28" s="21"/>
      <c r="J28" s="61"/>
    </row>
    <row r="29" spans="1:10" s="30" customFormat="1" ht="17.100000000000001" customHeight="1" x14ac:dyDescent="0.25">
      <c r="A29" s="41">
        <f t="shared" si="1"/>
        <v>13</v>
      </c>
      <c r="B29" s="28" t="s">
        <v>31</v>
      </c>
      <c r="C29" s="47" t="s">
        <v>1</v>
      </c>
      <c r="D29" s="43">
        <v>2</v>
      </c>
      <c r="E29" s="54">
        <v>2000</v>
      </c>
      <c r="F29" s="33">
        <f>+D29*E29</f>
        <v>4000</v>
      </c>
      <c r="G29" s="29"/>
      <c r="H29" s="32">
        <v>1100</v>
      </c>
      <c r="I29" s="21">
        <v>1.3</v>
      </c>
      <c r="J29" s="61">
        <f t="shared" si="0"/>
        <v>1430</v>
      </c>
    </row>
    <row r="30" spans="1:10" ht="17.100000000000001" customHeight="1" x14ac:dyDescent="0.25">
      <c r="A30" s="41">
        <f t="shared" si="1"/>
        <v>14</v>
      </c>
      <c r="B30" s="28" t="s">
        <v>19</v>
      </c>
      <c r="C30" s="47" t="s">
        <v>1</v>
      </c>
      <c r="D30" s="43">
        <v>2</v>
      </c>
      <c r="E30" s="54">
        <v>2800</v>
      </c>
      <c r="F30" s="33">
        <f t="shared" ref="F30" si="3">+D30*E30</f>
        <v>5600</v>
      </c>
      <c r="G30" s="18"/>
      <c r="H30" s="32">
        <v>2100</v>
      </c>
      <c r="I30" s="21">
        <v>1.3</v>
      </c>
      <c r="J30" s="61">
        <f t="shared" si="0"/>
        <v>2730</v>
      </c>
    </row>
    <row r="31" spans="1:10" ht="17.100000000000001" customHeight="1" x14ac:dyDescent="0.25">
      <c r="A31" s="41">
        <f t="shared" si="1"/>
        <v>15</v>
      </c>
      <c r="B31" s="65" t="s">
        <v>28</v>
      </c>
      <c r="C31" s="47" t="s">
        <v>1</v>
      </c>
      <c r="D31" s="43">
        <v>4</v>
      </c>
      <c r="E31" s="54">
        <v>1000</v>
      </c>
      <c r="F31" s="33">
        <f>+D31*E31</f>
        <v>4000</v>
      </c>
      <c r="G31" s="18"/>
      <c r="H31" s="32">
        <v>1000</v>
      </c>
      <c r="I31" s="21"/>
      <c r="J31" s="61">
        <f t="shared" si="0"/>
        <v>0</v>
      </c>
    </row>
    <row r="32" spans="1:10" ht="17.100000000000001" customHeight="1" x14ac:dyDescent="0.25">
      <c r="A32" s="41">
        <f t="shared" si="1"/>
        <v>16</v>
      </c>
      <c r="B32" s="65" t="s">
        <v>37</v>
      </c>
      <c r="C32" s="47" t="s">
        <v>1</v>
      </c>
      <c r="D32" s="43">
        <v>2</v>
      </c>
      <c r="E32" s="54">
        <v>1500</v>
      </c>
      <c r="F32" s="33">
        <f>+D32*E32</f>
        <v>3000</v>
      </c>
      <c r="G32" s="18"/>
      <c r="I32" s="21"/>
    </row>
    <row r="33" spans="1:17" s="30" customFormat="1" ht="17.100000000000001" customHeight="1" x14ac:dyDescent="0.25">
      <c r="A33" s="41">
        <f t="shared" si="1"/>
        <v>17</v>
      </c>
      <c r="B33" s="28" t="s">
        <v>29</v>
      </c>
      <c r="C33" s="47" t="s">
        <v>1</v>
      </c>
      <c r="D33" s="43">
        <v>1</v>
      </c>
      <c r="E33" s="54">
        <v>105000</v>
      </c>
      <c r="F33" s="33">
        <f t="shared" ref="F33:F35" si="4">+D33*E33</f>
        <v>105000</v>
      </c>
      <c r="G33" s="29"/>
      <c r="H33" s="32">
        <v>80000</v>
      </c>
      <c r="I33" s="21">
        <v>1.3</v>
      </c>
      <c r="J33" s="61">
        <f>+H33*I33</f>
        <v>104000</v>
      </c>
    </row>
    <row r="34" spans="1:17" s="30" customFormat="1" ht="17.100000000000001" customHeight="1" x14ac:dyDescent="0.25">
      <c r="A34" s="41"/>
      <c r="B34" s="28" t="s">
        <v>39</v>
      </c>
      <c r="C34" s="47" t="s">
        <v>1</v>
      </c>
      <c r="D34" s="43">
        <v>1</v>
      </c>
      <c r="E34" s="54">
        <v>10000</v>
      </c>
      <c r="F34" s="33">
        <f t="shared" si="4"/>
        <v>10000</v>
      </c>
      <c r="G34" s="29"/>
      <c r="H34" s="32"/>
      <c r="I34" s="21"/>
      <c r="J34" s="61"/>
      <c r="P34" s="72"/>
    </row>
    <row r="35" spans="1:17" s="30" customFormat="1" ht="17.100000000000001" customHeight="1" x14ac:dyDescent="0.25">
      <c r="A35" s="41">
        <f>+A31+1</f>
        <v>16</v>
      </c>
      <c r="B35" s="28" t="s">
        <v>42</v>
      </c>
      <c r="C35" s="47"/>
      <c r="D35" s="43">
        <v>1</v>
      </c>
      <c r="E35" s="54">
        <v>10000</v>
      </c>
      <c r="F35" s="33">
        <f t="shared" si="4"/>
        <v>10000</v>
      </c>
      <c r="G35" s="29"/>
      <c r="H35" s="32"/>
      <c r="I35" s="21"/>
      <c r="J35" s="61">
        <f>H35*I35</f>
        <v>0</v>
      </c>
      <c r="P35" s="72"/>
    </row>
    <row r="36" spans="1:17" s="30" customFormat="1" ht="17.100000000000001" customHeight="1" x14ac:dyDescent="0.25">
      <c r="A36" s="41"/>
      <c r="B36" s="28"/>
      <c r="C36" s="47"/>
      <c r="D36" s="43"/>
      <c r="E36" s="54"/>
      <c r="F36" s="33"/>
      <c r="G36" s="29"/>
      <c r="H36" s="32"/>
      <c r="I36" s="21"/>
      <c r="J36" s="61"/>
      <c r="P36" s="72"/>
    </row>
    <row r="37" spans="1:17" ht="17.100000000000001" customHeight="1" x14ac:dyDescent="0.25">
      <c r="A37" s="41"/>
      <c r="B37" s="65"/>
      <c r="C37" s="47"/>
      <c r="D37" s="43"/>
      <c r="E37" s="54"/>
      <c r="F37" s="33"/>
      <c r="G37" s="18"/>
      <c r="I37" s="21"/>
    </row>
    <row r="38" spans="1:17" ht="17.100000000000001" customHeight="1" x14ac:dyDescent="0.25">
      <c r="A38" s="10"/>
      <c r="B38" s="13" t="s">
        <v>48</v>
      </c>
      <c r="C38" s="7" t="s">
        <v>44</v>
      </c>
      <c r="D38" s="56">
        <v>1</v>
      </c>
      <c r="E38" s="54">
        <v>100000</v>
      </c>
      <c r="F38" s="55">
        <f>+D38*E38</f>
        <v>100000</v>
      </c>
      <c r="G38" s="18"/>
      <c r="I38" s="58"/>
      <c r="Q38" s="70"/>
    </row>
    <row r="39" spans="1:17" ht="17.100000000000001" customHeight="1" x14ac:dyDescent="0.25">
      <c r="A39" s="10"/>
      <c r="B39" s="13"/>
      <c r="C39" s="7"/>
      <c r="D39" s="8"/>
      <c r="E39" s="20"/>
      <c r="F39" s="12"/>
      <c r="G39" s="18"/>
      <c r="I39" s="58"/>
    </row>
    <row r="40" spans="1:17" ht="17.100000000000001" customHeight="1" x14ac:dyDescent="0.25">
      <c r="A40" s="10"/>
      <c r="B40" s="13"/>
      <c r="C40" s="7"/>
      <c r="D40" s="8"/>
      <c r="E40" s="20"/>
      <c r="F40" s="12"/>
      <c r="G40" s="18"/>
      <c r="I40" s="58"/>
    </row>
    <row r="41" spans="1:17" ht="17.100000000000001" customHeight="1" x14ac:dyDescent="0.25">
      <c r="A41" s="10"/>
      <c r="B41" s="60" t="s">
        <v>20</v>
      </c>
      <c r="C41" s="7"/>
      <c r="D41" s="8"/>
      <c r="E41" s="20"/>
      <c r="F41" s="12"/>
      <c r="G41" s="18"/>
      <c r="I41" s="58"/>
    </row>
    <row r="42" spans="1:17" ht="17.100000000000001" customHeight="1" x14ac:dyDescent="0.25">
      <c r="A42" s="10"/>
      <c r="B42" s="59" t="s">
        <v>21</v>
      </c>
      <c r="C42" s="7"/>
      <c r="D42" s="8"/>
      <c r="E42" s="20"/>
      <c r="F42" s="12"/>
      <c r="G42" s="18"/>
      <c r="I42" s="58"/>
    </row>
    <row r="43" spans="1:17" ht="17.100000000000001" customHeight="1" x14ac:dyDescent="0.25">
      <c r="A43" s="10"/>
      <c r="B43" s="59" t="s">
        <v>22</v>
      </c>
      <c r="C43" s="7"/>
      <c r="D43" s="8"/>
      <c r="E43" s="20"/>
      <c r="F43" s="12"/>
      <c r="G43" s="18"/>
      <c r="I43" s="58"/>
    </row>
    <row r="44" spans="1:17" ht="17.100000000000001" customHeight="1" x14ac:dyDescent="0.25">
      <c r="A44" s="10"/>
      <c r="B44" s="59" t="s">
        <v>23</v>
      </c>
      <c r="C44" s="7"/>
      <c r="D44" s="8"/>
      <c r="E44" s="20"/>
      <c r="F44" s="12"/>
      <c r="G44" s="18"/>
      <c r="I44" s="58"/>
    </row>
    <row r="45" spans="1:17" ht="17.100000000000001" customHeight="1" x14ac:dyDescent="0.25">
      <c r="A45" s="6"/>
      <c r="B45" s="45"/>
      <c r="C45" s="7"/>
      <c r="D45" s="11"/>
      <c r="E45" s="25"/>
      <c r="F45" s="12"/>
      <c r="G45" s="18"/>
      <c r="I45" s="58"/>
    </row>
    <row r="46" spans="1:17" s="17" customFormat="1" ht="17.100000000000001" customHeight="1" x14ac:dyDescent="0.25">
      <c r="A46" s="69" t="s">
        <v>10</v>
      </c>
      <c r="B46" s="69"/>
      <c r="C46" s="69"/>
      <c r="D46" s="69"/>
      <c r="E46" s="69"/>
      <c r="F46" s="22">
        <f>SUM(F17:F45)</f>
        <v>2116664.4067796608</v>
      </c>
      <c r="G46" s="18"/>
      <c r="H46" s="32"/>
      <c r="I46" s="21"/>
      <c r="J46" s="61"/>
    </row>
    <row r="47" spans="1:17" s="17" customFormat="1" ht="17.100000000000001" customHeight="1" x14ac:dyDescent="0.25">
      <c r="A47" s="69" t="s">
        <v>5</v>
      </c>
      <c r="B47" s="69"/>
      <c r="C47" s="69"/>
      <c r="D47" s="69"/>
      <c r="E47" s="69"/>
      <c r="F47" s="34">
        <f>+F46*0.18</f>
        <v>380999.59322033892</v>
      </c>
      <c r="G47" s="18"/>
      <c r="H47" s="32"/>
      <c r="I47" s="21"/>
      <c r="J47" s="61"/>
    </row>
    <row r="48" spans="1:17" s="17" customFormat="1" ht="17.100000000000001" customHeight="1" x14ac:dyDescent="0.25">
      <c r="A48" s="69" t="s">
        <v>6</v>
      </c>
      <c r="B48" s="69"/>
      <c r="C48" s="69"/>
      <c r="D48" s="69"/>
      <c r="E48" s="69"/>
      <c r="F48" s="22">
        <f>SUM(F46:F47)</f>
        <v>2497664</v>
      </c>
      <c r="G48" s="18"/>
      <c r="H48" s="32"/>
      <c r="I48" s="21"/>
      <c r="J48" s="61"/>
    </row>
    <row r="49" spans="1:10" s="17" customFormat="1" ht="17.100000000000001" customHeight="1" x14ac:dyDescent="0.25">
      <c r="C49" s="48"/>
      <c r="E49" s="18"/>
      <c r="G49" s="18"/>
      <c r="H49" s="32"/>
      <c r="I49" s="21"/>
      <c r="J49" s="61"/>
    </row>
    <row r="50" spans="1:10" s="17" customFormat="1" ht="17.100000000000001" customHeight="1" x14ac:dyDescent="0.25">
      <c r="A50" s="26" t="s">
        <v>8</v>
      </c>
      <c r="C50" s="48"/>
      <c r="E50" s="18"/>
      <c r="G50" s="18"/>
      <c r="H50" s="32"/>
      <c r="I50" s="21"/>
      <c r="J50" s="61"/>
    </row>
    <row r="51" spans="1:10" s="17" customFormat="1" ht="17.100000000000001" customHeight="1" x14ac:dyDescent="0.25">
      <c r="A51" s="39" t="s">
        <v>55</v>
      </c>
      <c r="C51" s="48"/>
      <c r="E51" s="18"/>
      <c r="G51" s="18"/>
      <c r="H51" s="32"/>
      <c r="I51" s="21"/>
      <c r="J51" s="61"/>
    </row>
    <row r="52" spans="1:10" s="17" customFormat="1" ht="17.100000000000001" customHeight="1" x14ac:dyDescent="0.25">
      <c r="C52" s="48"/>
      <c r="E52" s="18"/>
      <c r="G52" s="18"/>
      <c r="H52" s="32"/>
      <c r="I52" s="21"/>
      <c r="J52" s="61"/>
    </row>
    <row r="53" spans="1:10" s="17" customFormat="1" ht="17.100000000000001" customHeight="1" x14ac:dyDescent="0.25">
      <c r="A53" s="27" t="s">
        <v>7</v>
      </c>
      <c r="C53" s="48"/>
      <c r="E53" s="18"/>
      <c r="G53" s="18"/>
      <c r="H53" s="32"/>
      <c r="I53" s="21"/>
      <c r="J53" s="61"/>
    </row>
    <row r="54" spans="1:10" s="17" customFormat="1" ht="17.100000000000001" customHeight="1" x14ac:dyDescent="0.25">
      <c r="C54" s="48"/>
      <c r="E54" s="18"/>
      <c r="G54" s="18"/>
      <c r="H54" s="32"/>
      <c r="I54" s="21"/>
      <c r="J54" s="61"/>
    </row>
    <row r="55" spans="1:10" s="17" customFormat="1" ht="17.100000000000001" customHeight="1" x14ac:dyDescent="0.25">
      <c r="C55" s="48"/>
      <c r="E55" s="18"/>
      <c r="G55" s="18"/>
      <c r="H55" s="32"/>
      <c r="I55" s="21"/>
      <c r="J55" s="61"/>
    </row>
  </sheetData>
  <mergeCells count="4">
    <mergeCell ref="E14:F14"/>
    <mergeCell ref="A46:E46"/>
    <mergeCell ref="A47:E47"/>
    <mergeCell ref="A48:E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E550-0058-4665-8058-1EBF4D8CBB6E}">
  <dimension ref="A1:Q55"/>
  <sheetViews>
    <sheetView topLeftCell="A4" zoomScaleNormal="100" workbookViewId="0">
      <selection activeCell="B38" sqref="B38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7.1406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7" customWidth="1"/>
    <col min="10" max="10" width="12.42578125" style="61" customWidth="1"/>
    <col min="11" max="15" width="9.140625" style="4"/>
    <col min="16" max="16" width="13.28515625" style="4" bestFit="1" customWidth="1"/>
    <col min="17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7" ht="17.100000000000001" customHeight="1" x14ac:dyDescent="0.25">
      <c r="A1" s="1"/>
      <c r="B1" s="1"/>
      <c r="C1" s="31"/>
      <c r="D1" s="2"/>
      <c r="E1" s="2"/>
      <c r="F1" s="3"/>
    </row>
    <row r="2" spans="1:17" ht="17.100000000000001" customHeight="1" x14ac:dyDescent="0.25">
      <c r="A2" s="1"/>
      <c r="B2" s="1"/>
      <c r="C2" s="31"/>
      <c r="D2" s="2"/>
      <c r="E2" s="2"/>
      <c r="F2" s="3"/>
    </row>
    <row r="3" spans="1:17" ht="17.100000000000001" customHeight="1" x14ac:dyDescent="0.25">
      <c r="A3" s="1"/>
      <c r="B3" s="1"/>
      <c r="C3" s="31"/>
      <c r="D3" s="2"/>
      <c r="E3" s="2"/>
      <c r="F3" s="3"/>
    </row>
    <row r="4" spans="1:17" ht="17.100000000000001" customHeight="1" x14ac:dyDescent="0.25">
      <c r="A4" s="1"/>
      <c r="B4" s="1"/>
      <c r="C4" s="31"/>
      <c r="D4" s="2"/>
      <c r="E4" s="2"/>
      <c r="F4" s="3"/>
    </row>
    <row r="5" spans="1:17" ht="17.100000000000001" customHeight="1" x14ac:dyDescent="0.25">
      <c r="A5" s="1"/>
      <c r="B5" s="1"/>
      <c r="C5" s="31"/>
      <c r="D5" s="2"/>
      <c r="E5" s="2"/>
      <c r="F5" s="3"/>
    </row>
    <row r="6" spans="1:17" ht="17.100000000000001" customHeight="1" x14ac:dyDescent="0.25">
      <c r="A6" s="1"/>
      <c r="B6" s="1"/>
      <c r="C6" s="31"/>
      <c r="D6" s="2"/>
      <c r="E6" s="2"/>
      <c r="F6" s="3"/>
    </row>
    <row r="7" spans="1:17" ht="17.100000000000001" customHeight="1" x14ac:dyDescent="0.25">
      <c r="A7" s="5"/>
      <c r="B7" s="1"/>
      <c r="C7" s="31"/>
      <c r="D7" s="2"/>
      <c r="E7" s="2"/>
      <c r="F7" s="3"/>
    </row>
    <row r="8" spans="1:17" ht="17.100000000000001" customHeight="1" x14ac:dyDescent="0.25">
      <c r="B8" s="1"/>
      <c r="C8" s="31"/>
      <c r="D8" s="2"/>
      <c r="E8" s="2"/>
      <c r="F8" s="3"/>
    </row>
    <row r="9" spans="1:17" ht="17.100000000000001" customHeight="1" x14ac:dyDescent="0.25">
      <c r="A9" s="5" t="s">
        <v>54</v>
      </c>
      <c r="B9" s="1"/>
      <c r="C9" s="31"/>
      <c r="D9" s="2"/>
      <c r="E9" s="2"/>
      <c r="F9" s="3"/>
    </row>
    <row r="10" spans="1:17" ht="17.100000000000001" customHeight="1" x14ac:dyDescent="0.25">
      <c r="A10" s="5"/>
      <c r="B10" s="40"/>
      <c r="C10" s="31"/>
      <c r="D10" s="2"/>
      <c r="E10" s="2"/>
      <c r="F10" s="3"/>
    </row>
    <row r="11" spans="1:17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61"/>
    </row>
    <row r="12" spans="1:17" s="17" customFormat="1" ht="17.100000000000001" customHeight="1" x14ac:dyDescent="0.25">
      <c r="A12" s="52" t="s">
        <v>57</v>
      </c>
      <c r="B12" s="51"/>
      <c r="C12" s="51"/>
      <c r="D12" s="16"/>
      <c r="E12" s="2"/>
      <c r="F12" s="23"/>
      <c r="G12" s="18"/>
      <c r="H12" s="50"/>
      <c r="I12" s="21"/>
      <c r="J12" s="61"/>
      <c r="Q12" s="71"/>
    </row>
    <row r="13" spans="1:17" s="17" customFormat="1" ht="17.100000000000001" customHeight="1" x14ac:dyDescent="0.25">
      <c r="A13" s="62" t="s">
        <v>56</v>
      </c>
      <c r="B13" s="51"/>
      <c r="C13" s="51"/>
      <c r="D13" s="24"/>
      <c r="G13" s="18"/>
      <c r="H13" s="50"/>
      <c r="I13" s="21"/>
      <c r="J13" s="61"/>
      <c r="Q13" s="71"/>
    </row>
    <row r="14" spans="1:17" s="17" customFormat="1" ht="17.100000000000001" customHeight="1" x14ac:dyDescent="0.25">
      <c r="A14" s="62" t="s">
        <v>33</v>
      </c>
      <c r="B14" s="51"/>
      <c r="C14" s="51"/>
      <c r="D14" s="24"/>
      <c r="E14" s="68" t="s">
        <v>32</v>
      </c>
      <c r="F14" s="68"/>
      <c r="G14" s="18"/>
      <c r="H14" s="50"/>
      <c r="I14" s="21"/>
      <c r="J14" s="61"/>
      <c r="Q14" s="71"/>
    </row>
    <row r="15" spans="1:17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61"/>
    </row>
    <row r="16" spans="1:17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</row>
    <row r="17" spans="1:10" ht="17.100000000000001" customHeight="1" x14ac:dyDescent="0.25">
      <c r="A17" s="41"/>
      <c r="B17" s="42" t="s">
        <v>24</v>
      </c>
      <c r="C17" s="47" t="s">
        <v>25</v>
      </c>
      <c r="D17" s="43">
        <v>2</v>
      </c>
      <c r="E17" s="19">
        <f>J17</f>
        <v>605932.20338983054</v>
      </c>
      <c r="F17" s="33">
        <f>+D17*E17</f>
        <v>1211864.4067796611</v>
      </c>
      <c r="G17" s="18"/>
      <c r="H17" s="32">
        <f>550000/1.18</f>
        <v>466101.69491525425</v>
      </c>
      <c r="I17" s="21">
        <v>1.3</v>
      </c>
      <c r="J17" s="61">
        <f>+H17*I17</f>
        <v>605932.20338983054</v>
      </c>
    </row>
    <row r="18" spans="1:10" ht="17.100000000000001" customHeight="1" x14ac:dyDescent="0.25">
      <c r="A18" s="41"/>
      <c r="B18" s="67" t="s">
        <v>58</v>
      </c>
      <c r="C18" s="47" t="s">
        <v>44</v>
      </c>
      <c r="D18" s="43">
        <v>1</v>
      </c>
      <c r="E18" s="19">
        <v>804800</v>
      </c>
      <c r="F18" s="33">
        <f>+D18*E18</f>
        <v>804800</v>
      </c>
      <c r="G18" s="18"/>
      <c r="I18" s="21"/>
    </row>
    <row r="19" spans="1:10" ht="17.100000000000001" customHeight="1" x14ac:dyDescent="0.25">
      <c r="A19" s="41"/>
      <c r="B19" s="63" t="s">
        <v>12</v>
      </c>
      <c r="C19" s="47"/>
      <c r="D19" s="43"/>
      <c r="E19" s="19"/>
      <c r="F19" s="33"/>
      <c r="I19" s="21"/>
    </row>
    <row r="20" spans="1:10" ht="17.100000000000001" customHeight="1" x14ac:dyDescent="0.25">
      <c r="A20" s="41"/>
      <c r="B20" s="63" t="s">
        <v>13</v>
      </c>
      <c r="C20" s="47"/>
      <c r="D20" s="43"/>
      <c r="E20" s="19"/>
      <c r="F20" s="33"/>
      <c r="I20" s="21"/>
    </row>
    <row r="21" spans="1:10" ht="17.100000000000001" customHeight="1" x14ac:dyDescent="0.25">
      <c r="A21" s="41"/>
      <c r="B21" s="63" t="s">
        <v>26</v>
      </c>
      <c r="C21" s="47"/>
      <c r="D21" s="43"/>
      <c r="E21" s="19"/>
      <c r="F21" s="33"/>
      <c r="I21" s="21"/>
    </row>
    <row r="22" spans="1:10" ht="17.100000000000001" customHeight="1" x14ac:dyDescent="0.25">
      <c r="A22" s="41"/>
      <c r="B22" s="63" t="s">
        <v>35</v>
      </c>
      <c r="C22" s="47"/>
      <c r="D22" s="43"/>
      <c r="E22" s="19"/>
      <c r="F22" s="33"/>
      <c r="I22" s="21"/>
    </row>
    <row r="23" spans="1:10" ht="17.100000000000001" customHeight="1" x14ac:dyDescent="0.25">
      <c r="A23" s="41"/>
      <c r="B23" s="63" t="s">
        <v>34</v>
      </c>
      <c r="C23" s="47"/>
      <c r="D23" s="43"/>
      <c r="E23" s="19"/>
      <c r="F23" s="33"/>
      <c r="I23" s="21"/>
    </row>
    <row r="24" spans="1:10" ht="17.100000000000001" customHeight="1" x14ac:dyDescent="0.25">
      <c r="A24" s="41"/>
      <c r="B24" s="63" t="s">
        <v>14</v>
      </c>
      <c r="C24" s="47"/>
      <c r="D24" s="43"/>
      <c r="E24" s="19"/>
      <c r="F24" s="33"/>
      <c r="I24" s="21"/>
    </row>
    <row r="25" spans="1:10" ht="17.100000000000001" customHeight="1" x14ac:dyDescent="0.25">
      <c r="A25" s="41"/>
      <c r="B25" s="63" t="s">
        <v>15</v>
      </c>
      <c r="C25" s="47"/>
      <c r="D25" s="43"/>
      <c r="E25" s="19"/>
      <c r="F25" s="33"/>
      <c r="I25" s="21"/>
    </row>
    <row r="26" spans="1:10" ht="17.100000000000001" customHeight="1" x14ac:dyDescent="0.25">
      <c r="A26" s="41"/>
      <c r="B26" s="63" t="s">
        <v>16</v>
      </c>
      <c r="C26" s="47"/>
      <c r="D26" s="43"/>
      <c r="E26" s="53"/>
      <c r="F26" s="33"/>
      <c r="G26" s="18"/>
      <c r="I26" s="21"/>
    </row>
    <row r="27" spans="1:10" s="30" customFormat="1" ht="17.100000000000001" customHeight="1" x14ac:dyDescent="0.25">
      <c r="A27" s="41"/>
      <c r="B27" s="63" t="s">
        <v>17</v>
      </c>
      <c r="C27" s="47"/>
      <c r="D27" s="43"/>
      <c r="E27" s="54"/>
      <c r="F27" s="33"/>
      <c r="G27" s="29"/>
      <c r="H27" s="32"/>
      <c r="I27" s="21"/>
      <c r="J27" s="61"/>
    </row>
    <row r="28" spans="1:10" s="30" customFormat="1" ht="17.100000000000001" customHeight="1" x14ac:dyDescent="0.25">
      <c r="A28" s="41"/>
      <c r="B28" s="64" t="s">
        <v>18</v>
      </c>
      <c r="C28" s="47"/>
      <c r="D28" s="43"/>
      <c r="E28" s="54"/>
      <c r="F28" s="33"/>
      <c r="G28" s="29"/>
      <c r="H28" s="32"/>
      <c r="I28" s="21"/>
      <c r="J28" s="61"/>
    </row>
    <row r="29" spans="1:10" s="30" customFormat="1" ht="17.100000000000001" customHeight="1" x14ac:dyDescent="0.25">
      <c r="A29" s="41"/>
      <c r="B29" s="64" t="s">
        <v>27</v>
      </c>
      <c r="C29" s="47"/>
      <c r="D29" s="43"/>
      <c r="E29" s="54"/>
      <c r="F29" s="33"/>
      <c r="G29" s="29"/>
      <c r="H29" s="32"/>
      <c r="I29" s="21"/>
      <c r="J29" s="61"/>
    </row>
    <row r="30" spans="1:10" s="30" customFormat="1" ht="17.100000000000001" customHeight="1" x14ac:dyDescent="0.25">
      <c r="A30" s="41"/>
      <c r="B30" s="64" t="s">
        <v>31</v>
      </c>
      <c r="C30" s="47"/>
      <c r="D30" s="43"/>
      <c r="E30" s="54"/>
      <c r="F30" s="33"/>
      <c r="G30" s="29"/>
      <c r="H30" s="32"/>
      <c r="I30" s="21"/>
      <c r="J30" s="61"/>
    </row>
    <row r="31" spans="1:10" ht="17.100000000000001" customHeight="1" x14ac:dyDescent="0.25">
      <c r="A31" s="41"/>
      <c r="B31" s="64" t="s">
        <v>19</v>
      </c>
      <c r="C31" s="47"/>
      <c r="D31" s="43"/>
      <c r="E31" s="54"/>
      <c r="F31" s="33"/>
      <c r="G31" s="18"/>
      <c r="I31" s="21"/>
    </row>
    <row r="32" spans="1:10" ht="17.100000000000001" customHeight="1" x14ac:dyDescent="0.25">
      <c r="A32" s="41"/>
      <c r="B32" s="66" t="s">
        <v>28</v>
      </c>
      <c r="C32" s="47"/>
      <c r="D32" s="43"/>
      <c r="E32" s="54"/>
      <c r="F32" s="33"/>
      <c r="G32" s="18"/>
      <c r="I32" s="21"/>
    </row>
    <row r="33" spans="1:17" ht="17.100000000000001" customHeight="1" x14ac:dyDescent="0.25">
      <c r="A33" s="41"/>
      <c r="B33" s="66" t="s">
        <v>37</v>
      </c>
      <c r="C33" s="47"/>
      <c r="D33" s="43"/>
      <c r="E33" s="54"/>
      <c r="F33" s="33"/>
      <c r="G33" s="18"/>
      <c r="I33" s="21"/>
    </row>
    <row r="34" spans="1:17" s="30" customFormat="1" ht="17.100000000000001" customHeight="1" x14ac:dyDescent="0.25">
      <c r="A34" s="41"/>
      <c r="B34" s="64" t="s">
        <v>29</v>
      </c>
      <c r="C34" s="47"/>
      <c r="D34" s="43"/>
      <c r="E34" s="54"/>
      <c r="F34" s="33"/>
      <c r="G34" s="29"/>
      <c r="H34" s="32"/>
      <c r="I34" s="21"/>
      <c r="J34" s="61"/>
    </row>
    <row r="35" spans="1:17" s="30" customFormat="1" ht="17.100000000000001" customHeight="1" x14ac:dyDescent="0.25">
      <c r="A35" s="41"/>
      <c r="B35" s="64" t="s">
        <v>39</v>
      </c>
      <c r="C35" s="47"/>
      <c r="D35" s="43"/>
      <c r="E35" s="54"/>
      <c r="F35" s="33"/>
      <c r="G35" s="29"/>
      <c r="H35" s="32"/>
      <c r="I35" s="21"/>
      <c r="J35" s="61"/>
      <c r="P35" s="72"/>
    </row>
    <row r="36" spans="1:17" s="30" customFormat="1" ht="17.100000000000001" customHeight="1" x14ac:dyDescent="0.25">
      <c r="A36" s="41"/>
      <c r="B36" s="64" t="s">
        <v>42</v>
      </c>
      <c r="C36" s="47"/>
      <c r="D36" s="43"/>
      <c r="E36" s="54"/>
      <c r="F36" s="33"/>
      <c r="G36" s="29"/>
      <c r="H36" s="32"/>
      <c r="I36" s="21"/>
      <c r="J36" s="61">
        <f>H36*I36</f>
        <v>0</v>
      </c>
      <c r="P36" s="72"/>
    </row>
    <row r="37" spans="1:17" s="30" customFormat="1" ht="17.100000000000001" customHeight="1" x14ac:dyDescent="0.25">
      <c r="A37" s="41"/>
      <c r="B37" s="28"/>
      <c r="C37" s="47"/>
      <c r="D37" s="43"/>
      <c r="E37" s="54"/>
      <c r="F37" s="33"/>
      <c r="G37" s="29"/>
      <c r="H37" s="32"/>
      <c r="I37" s="21"/>
      <c r="J37" s="61"/>
      <c r="P37" s="72"/>
    </row>
    <row r="38" spans="1:17" ht="17.100000000000001" customHeight="1" x14ac:dyDescent="0.25">
      <c r="A38" s="41"/>
      <c r="B38" s="65"/>
      <c r="C38" s="47"/>
      <c r="D38" s="43"/>
      <c r="E38" s="54"/>
      <c r="F38" s="33"/>
      <c r="G38" s="18"/>
      <c r="I38" s="21"/>
    </row>
    <row r="39" spans="1:17" ht="17.100000000000001" customHeight="1" x14ac:dyDescent="0.25">
      <c r="A39" s="10"/>
      <c r="B39" s="13" t="s">
        <v>48</v>
      </c>
      <c r="C39" s="7" t="s">
        <v>44</v>
      </c>
      <c r="D39" s="56">
        <v>1</v>
      </c>
      <c r="E39" s="54">
        <v>100000</v>
      </c>
      <c r="F39" s="55">
        <f>+D39*E39</f>
        <v>100000</v>
      </c>
      <c r="G39" s="18"/>
      <c r="I39" s="58"/>
      <c r="Q39" s="70"/>
    </row>
    <row r="40" spans="1:17" ht="17.100000000000001" customHeight="1" x14ac:dyDescent="0.25">
      <c r="A40" s="10"/>
      <c r="B40" s="13"/>
      <c r="C40" s="7"/>
      <c r="D40" s="8"/>
      <c r="E40" s="20"/>
      <c r="F40" s="12"/>
      <c r="G40" s="18"/>
      <c r="I40" s="58"/>
    </row>
    <row r="41" spans="1:17" ht="17.100000000000001" customHeight="1" x14ac:dyDescent="0.25">
      <c r="A41" s="10"/>
      <c r="B41" s="13"/>
      <c r="C41" s="7"/>
      <c r="D41" s="8"/>
      <c r="E41" s="20"/>
      <c r="F41" s="12"/>
      <c r="G41" s="18"/>
      <c r="I41" s="58"/>
    </row>
    <row r="42" spans="1:17" ht="17.100000000000001" customHeight="1" x14ac:dyDescent="0.25">
      <c r="A42" s="10"/>
      <c r="B42" s="60" t="s">
        <v>20</v>
      </c>
      <c r="C42" s="7"/>
      <c r="D42" s="8"/>
      <c r="E42" s="20"/>
      <c r="F42" s="12"/>
      <c r="G42" s="18"/>
      <c r="I42" s="58"/>
    </row>
    <row r="43" spans="1:17" ht="17.100000000000001" customHeight="1" x14ac:dyDescent="0.25">
      <c r="A43" s="10"/>
      <c r="B43" s="59" t="s">
        <v>21</v>
      </c>
      <c r="C43" s="7"/>
      <c r="D43" s="8"/>
      <c r="E43" s="20"/>
      <c r="F43" s="12"/>
      <c r="G43" s="18"/>
      <c r="I43" s="58"/>
    </row>
    <row r="44" spans="1:17" ht="17.100000000000001" customHeight="1" x14ac:dyDescent="0.25">
      <c r="A44" s="10"/>
      <c r="B44" s="59" t="s">
        <v>22</v>
      </c>
      <c r="C44" s="7"/>
      <c r="D44" s="8"/>
      <c r="E44" s="20"/>
      <c r="F44" s="12"/>
      <c r="G44" s="18"/>
      <c r="I44" s="58"/>
    </row>
    <row r="45" spans="1:17" ht="17.100000000000001" customHeight="1" x14ac:dyDescent="0.25">
      <c r="A45" s="10"/>
      <c r="B45" s="59" t="s">
        <v>23</v>
      </c>
      <c r="C45" s="7"/>
      <c r="D45" s="8"/>
      <c r="E45" s="20"/>
      <c r="F45" s="12"/>
      <c r="G45" s="18"/>
      <c r="I45" s="58"/>
    </row>
    <row r="46" spans="1:17" s="17" customFormat="1" ht="17.100000000000001" customHeight="1" x14ac:dyDescent="0.25">
      <c r="A46" s="69" t="s">
        <v>10</v>
      </c>
      <c r="B46" s="69"/>
      <c r="C46" s="69"/>
      <c r="D46" s="69"/>
      <c r="E46" s="69"/>
      <c r="F46" s="22">
        <f>SUM(F17:F45)</f>
        <v>2116664.4067796608</v>
      </c>
      <c r="G46" s="18"/>
      <c r="H46" s="32"/>
      <c r="I46" s="21"/>
      <c r="J46" s="61"/>
    </row>
    <row r="47" spans="1:17" s="17" customFormat="1" ht="17.100000000000001" customHeight="1" x14ac:dyDescent="0.25">
      <c r="A47" s="69" t="s">
        <v>5</v>
      </c>
      <c r="B47" s="69"/>
      <c r="C47" s="69"/>
      <c r="D47" s="69"/>
      <c r="E47" s="69"/>
      <c r="F47" s="34">
        <f>+F46*0.18</f>
        <v>380999.59322033892</v>
      </c>
      <c r="G47" s="18"/>
      <c r="H47" s="32"/>
      <c r="I47" s="21"/>
      <c r="J47" s="61"/>
    </row>
    <row r="48" spans="1:17" s="17" customFormat="1" ht="17.100000000000001" customHeight="1" x14ac:dyDescent="0.25">
      <c r="A48" s="69" t="s">
        <v>6</v>
      </c>
      <c r="B48" s="69"/>
      <c r="C48" s="69"/>
      <c r="D48" s="69"/>
      <c r="E48" s="69"/>
      <c r="F48" s="22">
        <f>SUM(F46:F47)</f>
        <v>2497664</v>
      </c>
      <c r="G48" s="18"/>
      <c r="H48" s="32"/>
      <c r="I48" s="21"/>
      <c r="J48" s="61"/>
    </row>
    <row r="49" spans="1:10" s="17" customFormat="1" ht="17.100000000000001" customHeight="1" x14ac:dyDescent="0.25">
      <c r="C49" s="48"/>
      <c r="E49" s="18"/>
      <c r="G49" s="18"/>
      <c r="H49" s="32"/>
      <c r="I49" s="21"/>
      <c r="J49" s="61"/>
    </row>
    <row r="50" spans="1:10" s="17" customFormat="1" ht="17.100000000000001" customHeight="1" x14ac:dyDescent="0.25">
      <c r="A50" s="26" t="s">
        <v>8</v>
      </c>
      <c r="C50" s="48"/>
      <c r="E50" s="18"/>
      <c r="G50" s="18"/>
      <c r="H50" s="32"/>
      <c r="I50" s="21"/>
      <c r="J50" s="61"/>
    </row>
    <row r="51" spans="1:10" s="17" customFormat="1" ht="17.100000000000001" customHeight="1" x14ac:dyDescent="0.25">
      <c r="A51" s="39" t="s">
        <v>55</v>
      </c>
      <c r="C51" s="48"/>
      <c r="E51" s="18"/>
      <c r="G51" s="18"/>
      <c r="H51" s="32"/>
      <c r="I51" s="21"/>
      <c r="J51" s="61"/>
    </row>
    <row r="52" spans="1:10" s="17" customFormat="1" ht="17.100000000000001" customHeight="1" x14ac:dyDescent="0.25">
      <c r="C52" s="48"/>
      <c r="E52" s="18"/>
      <c r="G52" s="18"/>
      <c r="H52" s="32"/>
      <c r="I52" s="21"/>
      <c r="J52" s="61"/>
    </row>
    <row r="53" spans="1:10" s="17" customFormat="1" ht="17.100000000000001" customHeight="1" x14ac:dyDescent="0.25">
      <c r="A53" s="27" t="s">
        <v>7</v>
      </c>
      <c r="C53" s="48"/>
      <c r="E53" s="18"/>
      <c r="G53" s="18"/>
      <c r="H53" s="32"/>
      <c r="I53" s="21"/>
      <c r="J53" s="61"/>
    </row>
    <row r="54" spans="1:10" s="17" customFormat="1" ht="17.100000000000001" customHeight="1" x14ac:dyDescent="0.25">
      <c r="C54" s="48"/>
      <c r="E54" s="18"/>
      <c r="G54" s="18"/>
      <c r="H54" s="32"/>
      <c r="I54" s="21"/>
      <c r="J54" s="61"/>
    </row>
    <row r="55" spans="1:10" s="17" customFormat="1" ht="17.100000000000001" customHeight="1" x14ac:dyDescent="0.25">
      <c r="C55" s="48"/>
      <c r="E55" s="18"/>
      <c r="G55" s="18"/>
      <c r="H55" s="32"/>
      <c r="I55" s="21"/>
      <c r="J55" s="61"/>
    </row>
  </sheetData>
  <mergeCells count="4">
    <mergeCell ref="E14:F14"/>
    <mergeCell ref="A46:E46"/>
    <mergeCell ref="A47:E47"/>
    <mergeCell ref="A48:E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BUREAU LINER </vt:lpstr>
      <vt:lpstr>BUREAU LINER  OK</vt:lpstr>
      <vt:lpstr>SALLE DE REUNION </vt:lpstr>
      <vt:lpstr>SALLE DE REUNION  OK</vt:lpstr>
      <vt:lpstr>BUREAU COMMERCIALE</vt:lpstr>
      <vt:lpstr>BUREAU COMMERCIALE OK</vt:lpstr>
      <vt:lpstr>'BUREAU COMMERCIALE'!Zone_d_impression</vt:lpstr>
      <vt:lpstr>'BUREAU COMMERCIALE OK'!Zone_d_impression</vt:lpstr>
      <vt:lpstr>'BUREAU LINER '!Zone_d_impression</vt:lpstr>
      <vt:lpstr>'BUREAU LINER  OK'!Zone_d_impression</vt:lpstr>
      <vt:lpstr>'SALLE DE REUNION '!Zone_d_impression</vt:lpstr>
      <vt:lpstr>'SALLE DE REUNION  OK'!Zone_d_impression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COMMERCIALE ADV3</cp:lastModifiedBy>
  <cp:lastPrinted>2026-01-29T16:24:58Z</cp:lastPrinted>
  <dcterms:created xsi:type="dcterms:W3CDTF">2022-10-05T16:01:13Z</dcterms:created>
  <dcterms:modified xsi:type="dcterms:W3CDTF">2026-02-03T17:15:22Z</dcterms:modified>
</cp:coreProperties>
</file>