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Z:\ANNEE 2026\DEVIS 2026\OMA CI ET LOGISTIC\"/>
    </mc:Choice>
  </mc:AlternateContent>
  <xr:revisionPtr revIDLastSave="0" documentId="13_ncr:1_{254FC87E-41D1-4579-AD8E-7B2D160FB0EB}" xr6:coauthVersionLast="47" xr6:coauthVersionMax="47" xr10:uidLastSave="{00000000-0000-0000-0000-000000000000}"/>
  <bookViews>
    <workbookView xWindow="-120" yWindow="-120" windowWidth="29040" windowHeight="15720" firstSheet="9" activeTab="15" xr2:uid="{00000000-000D-0000-FFFF-FFFF00000000}"/>
  </bookViews>
  <sheets>
    <sheet name="BUREAU COMMERCIALE" sheetId="21" r:id="rId1"/>
    <sheet name="BUREAU COMMERCIALE OK" sheetId="33" r:id="rId2"/>
    <sheet name="HALL" sheetId="32" r:id="rId3"/>
    <sheet name="HALL ok" sheetId="34" r:id="rId4"/>
    <sheet name="BUREAU LINER " sheetId="15" r:id="rId5"/>
    <sheet name="BUREAU LINER  (2)" sheetId="35" r:id="rId6"/>
    <sheet name="SALLE DE REUNION " sheetId="20" r:id="rId7"/>
    <sheet name="SALLE DE REUNION  ok" sheetId="36" r:id="rId8"/>
    <sheet name="BUREAU FINANCE" sheetId="31" r:id="rId9"/>
    <sheet name="BUREAU FINANCE OK" sheetId="38" r:id="rId10"/>
    <sheet name="DG" sheetId="39" r:id="rId11"/>
    <sheet name="DG ok" sheetId="45" r:id="rId12"/>
    <sheet name="BUREAU RH" sheetId="42" r:id="rId13"/>
    <sheet name="BUREAU RH (2)" sheetId="47" r:id="rId14"/>
    <sheet name="BUREAU FINANCE 2" sheetId="44" r:id="rId15"/>
    <sheet name="BUREAU FINANCE 2 (OK)" sheetId="48" r:id="rId16"/>
  </sheets>
  <definedNames>
    <definedName name="_xlnm.Print_Area" localSheetId="0">'BUREAU COMMERCIALE'!$A$1:$F$54</definedName>
    <definedName name="_xlnm.Print_Area" localSheetId="1">'BUREAU COMMERCIALE OK'!$A$1:$F$50</definedName>
    <definedName name="_xlnm.Print_Area" localSheetId="8">'BUREAU FINANCE'!$A$1:$F$53</definedName>
    <definedName name="_xlnm.Print_Area" localSheetId="14">'BUREAU FINANCE 2'!$A$1:$F$57</definedName>
    <definedName name="_xlnm.Print_Area" localSheetId="15">'BUREAU FINANCE 2 (OK)'!$A$1:$F$49</definedName>
    <definedName name="_xlnm.Print_Area" localSheetId="9">'BUREAU FINANCE OK'!$A$2:$F$49</definedName>
    <definedName name="_xlnm.Print_Area" localSheetId="4">'BUREAU LINER '!$A$1:$F$48</definedName>
    <definedName name="_xlnm.Print_Area" localSheetId="5">'BUREAU LINER  (2)'!$A$1:$F$45</definedName>
    <definedName name="_xlnm.Print_Area" localSheetId="12">'BUREAU RH'!$A$1:$F$55</definedName>
    <definedName name="_xlnm.Print_Area" localSheetId="13">'BUREAU RH (2)'!$A$1:$F$50</definedName>
    <definedName name="_xlnm.Print_Area" localSheetId="10">DG!$A$1:$F$56</definedName>
    <definedName name="_xlnm.Print_Area" localSheetId="11">'DG ok'!$A$1:$F$49</definedName>
    <definedName name="_xlnm.Print_Area" localSheetId="3">'HALL ok'!$A$1:$F$50</definedName>
    <definedName name="_xlnm.Print_Area" localSheetId="6">'SALLE DE REUNION '!$A$1:$F$50</definedName>
    <definedName name="_xlnm.Print_Area" localSheetId="7">'SALLE DE REUNION  ok'!$A$1:$F$46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48" l="1"/>
  <c r="F34" i="48"/>
  <c r="J32" i="48"/>
  <c r="J30" i="48"/>
  <c r="J29" i="48"/>
  <c r="J25" i="48"/>
  <c r="J24" i="48"/>
  <c r="J23" i="48"/>
  <c r="J22" i="48"/>
  <c r="J21" i="48"/>
  <c r="J20" i="48"/>
  <c r="J19" i="48"/>
  <c r="J18" i="48"/>
  <c r="H17" i="48"/>
  <c r="J17" i="48" s="1"/>
  <c r="H16" i="48"/>
  <c r="J16" i="48" s="1"/>
  <c r="H14" i="48"/>
  <c r="J14" i="48" s="1"/>
  <c r="E14" i="48" s="1"/>
  <c r="F14" i="48" s="1"/>
  <c r="F50" i="44"/>
  <c r="J35" i="44"/>
  <c r="F19" i="44"/>
  <c r="F20" i="44"/>
  <c r="F21" i="44"/>
  <c r="F22" i="44"/>
  <c r="F23" i="44"/>
  <c r="F24" i="44"/>
  <c r="F25" i="44"/>
  <c r="F26" i="44"/>
  <c r="F27" i="44"/>
  <c r="F28" i="44"/>
  <c r="F29" i="44"/>
  <c r="F31" i="44"/>
  <c r="F32" i="44"/>
  <c r="F33" i="44"/>
  <c r="F34" i="44"/>
  <c r="F35" i="44"/>
  <c r="F36" i="44"/>
  <c r="E19" i="44"/>
  <c r="E21" i="44"/>
  <c r="E22" i="44"/>
  <c r="E23" i="44"/>
  <c r="E24" i="44"/>
  <c r="E25" i="44"/>
  <c r="E32" i="44"/>
  <c r="F42" i="48" l="1"/>
  <c r="F43" i="48" s="1"/>
  <c r="F44" i="48" s="1"/>
  <c r="F15" i="47" l="1"/>
  <c r="F35" i="47"/>
  <c r="J31" i="47"/>
  <c r="J29" i="47"/>
  <c r="J25" i="47"/>
  <c r="J24" i="47"/>
  <c r="J23" i="47"/>
  <c r="J22" i="47"/>
  <c r="J21" i="47"/>
  <c r="J20" i="47"/>
  <c r="J19" i="47"/>
  <c r="J18" i="47"/>
  <c r="H17" i="47"/>
  <c r="J17" i="47" s="1"/>
  <c r="H16" i="47"/>
  <c r="J16" i="47" s="1"/>
  <c r="H14" i="47"/>
  <c r="J14" i="47" s="1"/>
  <c r="E14" i="47" s="1"/>
  <c r="F14" i="47" s="1"/>
  <c r="F15" i="45"/>
  <c r="F34" i="45"/>
  <c r="J30" i="45"/>
  <c r="J29" i="45"/>
  <c r="J25" i="45"/>
  <c r="J24" i="45"/>
  <c r="J23" i="45"/>
  <c r="J22" i="45"/>
  <c r="J21" i="45"/>
  <c r="J20" i="45"/>
  <c r="J19" i="45"/>
  <c r="J18" i="45"/>
  <c r="H17" i="45"/>
  <c r="J17" i="45" s="1"/>
  <c r="H16" i="45"/>
  <c r="J16" i="45" s="1"/>
  <c r="H14" i="45"/>
  <c r="J14" i="45" s="1"/>
  <c r="E14" i="45" s="1"/>
  <c r="F14" i="45" s="1"/>
  <c r="F49" i="39"/>
  <c r="F39" i="44"/>
  <c r="F39" i="42"/>
  <c r="F40" i="39"/>
  <c r="E23" i="39"/>
  <c r="F36" i="42"/>
  <c r="F35" i="42"/>
  <c r="F38" i="39"/>
  <c r="F37" i="39"/>
  <c r="F43" i="47" l="1"/>
  <c r="F42" i="45"/>
  <c r="F44" i="47" l="1"/>
  <c r="F45" i="47" s="1"/>
  <c r="F43" i="45"/>
  <c r="F44" i="45" s="1"/>
  <c r="J33" i="44" l="1"/>
  <c r="J32" i="44"/>
  <c r="J28" i="44"/>
  <c r="J27" i="44"/>
  <c r="J26" i="44"/>
  <c r="J25" i="44"/>
  <c r="J24" i="44"/>
  <c r="J23" i="44"/>
  <c r="J22" i="44"/>
  <c r="J21" i="44"/>
  <c r="H20" i="44"/>
  <c r="J20" i="44" s="1"/>
  <c r="H19" i="44"/>
  <c r="J19" i="44" s="1"/>
  <c r="H17" i="44"/>
  <c r="J17" i="44" s="1"/>
  <c r="E17" i="44" s="1"/>
  <c r="F17" i="44" s="1"/>
  <c r="F51" i="44" l="1"/>
  <c r="F52" i="44" s="1"/>
  <c r="F33" i="42"/>
  <c r="F37" i="42"/>
  <c r="J34" i="42"/>
  <c r="F34" i="42"/>
  <c r="J32" i="42"/>
  <c r="E32" i="42" s="1"/>
  <c r="F32" i="42" s="1"/>
  <c r="F31" i="42"/>
  <c r="F30" i="42"/>
  <c r="F29" i="42"/>
  <c r="J28" i="42"/>
  <c r="F28" i="42"/>
  <c r="J27" i="42"/>
  <c r="F27" i="42"/>
  <c r="J26" i="42"/>
  <c r="F26" i="42"/>
  <c r="J25" i="42"/>
  <c r="E25" i="42" s="1"/>
  <c r="F25" i="42" s="1"/>
  <c r="J24" i="42"/>
  <c r="E24" i="42"/>
  <c r="F24" i="42" s="1"/>
  <c r="J23" i="42"/>
  <c r="E23" i="42" s="1"/>
  <c r="F23" i="42" s="1"/>
  <c r="J22" i="42"/>
  <c r="E22" i="42" s="1"/>
  <c r="F22" i="42" s="1"/>
  <c r="J21" i="42"/>
  <c r="E21" i="42" s="1"/>
  <c r="F21" i="42" s="1"/>
  <c r="H20" i="42"/>
  <c r="J20" i="42" s="1"/>
  <c r="F20" i="42"/>
  <c r="H19" i="42"/>
  <c r="J19" i="42" s="1"/>
  <c r="E19" i="42" s="1"/>
  <c r="F19" i="42" s="1"/>
  <c r="H17" i="42"/>
  <c r="J17" i="42" s="1"/>
  <c r="E17" i="42" s="1"/>
  <c r="F17" i="42" s="1"/>
  <c r="F30" i="39"/>
  <c r="F42" i="39"/>
  <c r="J33" i="39"/>
  <c r="F33" i="39"/>
  <c r="J32" i="39"/>
  <c r="E32" i="39" s="1"/>
  <c r="F32" i="39" s="1"/>
  <c r="F31" i="39"/>
  <c r="F29" i="39"/>
  <c r="J28" i="39"/>
  <c r="F28" i="39"/>
  <c r="J27" i="39"/>
  <c r="F27" i="39"/>
  <c r="J26" i="39"/>
  <c r="F26" i="39"/>
  <c r="J25" i="39"/>
  <c r="E25" i="39" s="1"/>
  <c r="F25" i="39" s="1"/>
  <c r="J24" i="39"/>
  <c r="E24" i="39" s="1"/>
  <c r="F24" i="39" s="1"/>
  <c r="J23" i="39"/>
  <c r="F23" i="39"/>
  <c r="J22" i="39"/>
  <c r="E22" i="39" s="1"/>
  <c r="F22" i="39" s="1"/>
  <c r="J21" i="39"/>
  <c r="E21" i="39" s="1"/>
  <c r="F21" i="39" s="1"/>
  <c r="H20" i="39"/>
  <c r="J20" i="39" s="1"/>
  <c r="F20" i="39"/>
  <c r="H19" i="39"/>
  <c r="J19" i="39" s="1"/>
  <c r="E19" i="39" s="1"/>
  <c r="F19" i="39" s="1"/>
  <c r="H17" i="39"/>
  <c r="J17" i="39" s="1"/>
  <c r="E17" i="39" s="1"/>
  <c r="F17" i="39" s="1"/>
  <c r="F48" i="42" l="1"/>
  <c r="F49" i="42" l="1"/>
  <c r="F50" i="42" s="1"/>
  <c r="F50" i="39"/>
  <c r="F51" i="39" s="1"/>
  <c r="J14" i="34" l="1"/>
  <c r="E14" i="34" s="1"/>
  <c r="F14" i="34" s="1"/>
  <c r="H13" i="35"/>
  <c r="J13" i="35" s="1"/>
  <c r="E13" i="35" s="1"/>
  <c r="F13" i="35" s="1"/>
  <c r="H13" i="36"/>
  <c r="J13" i="36"/>
  <c r="E13" i="36" s="1"/>
  <c r="F13" i="36" s="1"/>
  <c r="F15" i="33"/>
  <c r="F15" i="38"/>
  <c r="J32" i="38"/>
  <c r="J31" i="38"/>
  <c r="J28" i="38"/>
  <c r="J27" i="38"/>
  <c r="J25" i="38"/>
  <c r="J24" i="38"/>
  <c r="J23" i="38"/>
  <c r="J22" i="38"/>
  <c r="J21" i="38"/>
  <c r="J20" i="38"/>
  <c r="J19" i="38"/>
  <c r="J18" i="38"/>
  <c r="H17" i="38"/>
  <c r="J17" i="38" s="1"/>
  <c r="H16" i="38"/>
  <c r="J16" i="38" s="1"/>
  <c r="H14" i="38"/>
  <c r="J14" i="38" s="1"/>
  <c r="E14" i="38" s="1"/>
  <c r="F14" i="38" s="1"/>
  <c r="F39" i="31"/>
  <c r="F14" i="36"/>
  <c r="F43" i="20"/>
  <c r="J30" i="36"/>
  <c r="J29" i="36"/>
  <c r="J28" i="36"/>
  <c r="J27" i="36"/>
  <c r="J26" i="36"/>
  <c r="J25" i="36"/>
  <c r="J24" i="36"/>
  <c r="J23" i="36"/>
  <c r="J22" i="36"/>
  <c r="J21" i="36"/>
  <c r="J20" i="36"/>
  <c r="J19" i="36"/>
  <c r="J18" i="36"/>
  <c r="J17" i="36"/>
  <c r="H16" i="36"/>
  <c r="J16" i="36" s="1"/>
  <c r="H15" i="36"/>
  <c r="J15" i="36" s="1"/>
  <c r="F36" i="20"/>
  <c r="F14" i="35"/>
  <c r="J28" i="35"/>
  <c r="J27" i="35"/>
  <c r="J26" i="35"/>
  <c r="J25" i="35"/>
  <c r="J24" i="35"/>
  <c r="J23" i="35"/>
  <c r="J22" i="35"/>
  <c r="J21" i="35"/>
  <c r="J20" i="35"/>
  <c r="J19" i="35"/>
  <c r="J18" i="35"/>
  <c r="J17" i="35"/>
  <c r="H16" i="35"/>
  <c r="J16" i="35" s="1"/>
  <c r="H15" i="35"/>
  <c r="J15" i="35" s="1"/>
  <c r="F15" i="34"/>
  <c r="P39" i="33"/>
  <c r="J33" i="33"/>
  <c r="J31" i="33"/>
  <c r="J30" i="33"/>
  <c r="J29" i="33"/>
  <c r="J28" i="33"/>
  <c r="J27" i="33"/>
  <c r="J26" i="33"/>
  <c r="J25" i="33"/>
  <c r="J24" i="33"/>
  <c r="J23" i="33"/>
  <c r="J22" i="33"/>
  <c r="J21" i="33"/>
  <c r="J20" i="33"/>
  <c r="J19" i="33"/>
  <c r="J18" i="33"/>
  <c r="H17" i="33"/>
  <c r="J17" i="33" s="1"/>
  <c r="H16" i="33"/>
  <c r="J16" i="33" s="1"/>
  <c r="H14" i="33"/>
  <c r="J14" i="33" s="1"/>
  <c r="E14" i="33" s="1"/>
  <c r="F14" i="33" s="1"/>
  <c r="F34" i="15"/>
  <c r="F37" i="32"/>
  <c r="F38" i="21"/>
  <c r="P42" i="21"/>
  <c r="J34" i="32"/>
  <c r="J33" i="32"/>
  <c r="E33" i="32"/>
  <c r="F33" i="32" s="1"/>
  <c r="J32" i="32"/>
  <c r="E32" i="32"/>
  <c r="F32" i="32" s="1"/>
  <c r="J31" i="32"/>
  <c r="E31" i="32" s="1"/>
  <c r="F31" i="32" s="1"/>
  <c r="J30" i="32"/>
  <c r="E30" i="32"/>
  <c r="F30" i="32" s="1"/>
  <c r="J29" i="32"/>
  <c r="E29" i="32"/>
  <c r="F29" i="32" s="1"/>
  <c r="J28" i="32"/>
  <c r="F28" i="32"/>
  <c r="J27" i="32"/>
  <c r="E27" i="32"/>
  <c r="F27" i="32" s="1"/>
  <c r="J26" i="32"/>
  <c r="E26" i="32"/>
  <c r="F26" i="32" s="1"/>
  <c r="J25" i="32"/>
  <c r="E25" i="32"/>
  <c r="F25" i="32" s="1"/>
  <c r="J24" i="32"/>
  <c r="F24" i="32"/>
  <c r="E24" i="32"/>
  <c r="A24" i="32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J23" i="32"/>
  <c r="E23" i="32"/>
  <c r="F23" i="32" s="1"/>
  <c r="J22" i="32"/>
  <c r="F22" i="32"/>
  <c r="J21" i="32"/>
  <c r="E21" i="32"/>
  <c r="F21" i="32" s="1"/>
  <c r="J20" i="32"/>
  <c r="E20" i="32"/>
  <c r="F20" i="32" s="1"/>
  <c r="J19" i="32"/>
  <c r="E19" i="32" s="1"/>
  <c r="F19" i="32" s="1"/>
  <c r="H19" i="32"/>
  <c r="H18" i="32"/>
  <c r="J18" i="32" s="1"/>
  <c r="E18" i="32" s="1"/>
  <c r="F18" i="32" s="1"/>
  <c r="A18" i="32"/>
  <c r="A19" i="32" s="1"/>
  <c r="A20" i="32" s="1"/>
  <c r="A21" i="32" s="1"/>
  <c r="A22" i="32" s="1"/>
  <c r="A23" i="32" s="1"/>
  <c r="J17" i="32"/>
  <c r="E17" i="32"/>
  <c r="F17" i="32" s="1"/>
  <c r="F45" i="32" s="1"/>
  <c r="F42" i="38" l="1"/>
  <c r="F43" i="38" s="1"/>
  <c r="F44" i="38" s="1"/>
  <c r="F39" i="36"/>
  <c r="F40" i="36" s="1"/>
  <c r="F41" i="36" s="1"/>
  <c r="F38" i="35"/>
  <c r="F43" i="34"/>
  <c r="F43" i="33"/>
  <c r="F46" i="32"/>
  <c r="F47" i="32" s="1"/>
  <c r="F39" i="35" l="1"/>
  <c r="F40" i="35" s="1"/>
  <c r="F44" i="34"/>
  <c r="F45" i="34"/>
  <c r="F44" i="33"/>
  <c r="F45" i="33" s="1"/>
  <c r="F33" i="31"/>
  <c r="F29" i="31"/>
  <c r="H19" i="31"/>
  <c r="J19" i="31" s="1"/>
  <c r="E19" i="31" s="1"/>
  <c r="F19" i="31" s="1"/>
  <c r="F32" i="31"/>
  <c r="J35" i="31"/>
  <c r="F35" i="31"/>
  <c r="J34" i="31"/>
  <c r="F34" i="31"/>
  <c r="J31" i="31"/>
  <c r="F31" i="31"/>
  <c r="J30" i="31"/>
  <c r="F30" i="31"/>
  <c r="J28" i="31"/>
  <c r="F28" i="31"/>
  <c r="J27" i="31"/>
  <c r="F27" i="31"/>
  <c r="J26" i="31"/>
  <c r="F26" i="31"/>
  <c r="J25" i="31"/>
  <c r="E25" i="31" s="1"/>
  <c r="F25" i="31" s="1"/>
  <c r="J24" i="31"/>
  <c r="E24" i="31" s="1"/>
  <c r="F24" i="31" s="1"/>
  <c r="J23" i="31"/>
  <c r="F23" i="31"/>
  <c r="J22" i="31"/>
  <c r="E22" i="31" s="1"/>
  <c r="F22" i="31" s="1"/>
  <c r="J21" i="31"/>
  <c r="E21" i="31" s="1"/>
  <c r="F21" i="31" s="1"/>
  <c r="H20" i="31"/>
  <c r="J20" i="31" s="1"/>
  <c r="F20" i="31"/>
  <c r="H17" i="31"/>
  <c r="J17" i="31" s="1"/>
  <c r="E17" i="31" s="1"/>
  <c r="F17" i="31" s="1"/>
  <c r="F46" i="31" l="1"/>
  <c r="F47" i="31" l="1"/>
  <c r="F48" i="31" s="1"/>
  <c r="J32" i="21" l="1"/>
  <c r="J28" i="21"/>
  <c r="J28" i="20"/>
  <c r="E27" i="20"/>
  <c r="F27" i="20" s="1"/>
  <c r="J32" i="20"/>
  <c r="J27" i="15"/>
  <c r="F35" i="21"/>
  <c r="F33" i="20"/>
  <c r="F32" i="20"/>
  <c r="F28" i="20"/>
  <c r="J17" i="20"/>
  <c r="E17" i="20" s="1"/>
  <c r="F17" i="20" s="1"/>
  <c r="F31" i="15"/>
  <c r="F34" i="21"/>
  <c r="J33" i="21"/>
  <c r="E33" i="21" s="1"/>
  <c r="F33" i="21" s="1"/>
  <c r="J35" i="21"/>
  <c r="F32" i="21"/>
  <c r="J31" i="21"/>
  <c r="F31" i="21"/>
  <c r="J30" i="21"/>
  <c r="F30" i="21"/>
  <c r="J29" i="21"/>
  <c r="F29" i="21"/>
  <c r="F28" i="21"/>
  <c r="J27" i="21"/>
  <c r="E27" i="21" s="1"/>
  <c r="F27" i="21" s="1"/>
  <c r="J26" i="21"/>
  <c r="E26" i="21" s="1"/>
  <c r="F26" i="21" s="1"/>
  <c r="J25" i="21"/>
  <c r="F25" i="21"/>
  <c r="J24" i="21"/>
  <c r="F24" i="21"/>
  <c r="J23" i="21"/>
  <c r="F23" i="21"/>
  <c r="J22" i="21"/>
  <c r="F22" i="21"/>
  <c r="J21" i="21"/>
  <c r="F21" i="21"/>
  <c r="J20" i="21"/>
  <c r="E20" i="21" s="1"/>
  <c r="F20" i="21" s="1"/>
  <c r="H19" i="21"/>
  <c r="J19" i="21" s="1"/>
  <c r="F19" i="21"/>
  <c r="H18" i="21"/>
  <c r="J18" i="21" s="1"/>
  <c r="E18" i="21" s="1"/>
  <c r="F18" i="21" s="1"/>
  <c r="A18" i="2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5" i="21" s="1"/>
  <c r="H17" i="21"/>
  <c r="J17" i="21" s="1"/>
  <c r="E17" i="21" s="1"/>
  <c r="F17" i="21" s="1"/>
  <c r="J33" i="20"/>
  <c r="J31" i="20"/>
  <c r="F31" i="20"/>
  <c r="J30" i="20"/>
  <c r="F30" i="20"/>
  <c r="J29" i="20"/>
  <c r="F29" i="20"/>
  <c r="J27" i="20"/>
  <c r="J26" i="20"/>
  <c r="E26" i="20" s="1"/>
  <c r="F26" i="20" s="1"/>
  <c r="J25" i="20"/>
  <c r="F25" i="20"/>
  <c r="J24" i="20"/>
  <c r="E24" i="20" s="1"/>
  <c r="F24" i="20" s="1"/>
  <c r="J23" i="20"/>
  <c r="F23" i="20"/>
  <c r="J22" i="20"/>
  <c r="F22" i="20"/>
  <c r="J21" i="20"/>
  <c r="F21" i="20"/>
  <c r="J20" i="20"/>
  <c r="E20" i="20" s="1"/>
  <c r="F20" i="20" s="1"/>
  <c r="H19" i="20"/>
  <c r="J19" i="20" s="1"/>
  <c r="F19" i="20"/>
  <c r="H18" i="20"/>
  <c r="J18" i="20" s="1"/>
  <c r="F18" i="20"/>
  <c r="A18" i="20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3" i="20" s="1"/>
  <c r="H17" i="20"/>
  <c r="A32" i="21" l="1"/>
  <c r="A33" i="21" s="1"/>
  <c r="F47" i="21"/>
  <c r="F48" i="21" l="1"/>
  <c r="F49" i="21" s="1"/>
  <c r="F44" i="20"/>
  <c r="F45" i="20" s="1"/>
  <c r="A18" i="15" l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F30" i="15"/>
  <c r="F27" i="15" l="1"/>
  <c r="F29" i="15"/>
  <c r="H19" i="15"/>
  <c r="J19" i="15" s="1"/>
  <c r="J20" i="15"/>
  <c r="E20" i="15" s="1"/>
  <c r="J21" i="15"/>
  <c r="E21" i="15" s="1"/>
  <c r="J22" i="15"/>
  <c r="J23" i="15"/>
  <c r="E23" i="15" s="1"/>
  <c r="J24" i="15"/>
  <c r="E24" i="15" s="1"/>
  <c r="J25" i="15"/>
  <c r="J26" i="15"/>
  <c r="J28" i="15"/>
  <c r="J29" i="15"/>
  <c r="J31" i="15"/>
  <c r="J30" i="15"/>
  <c r="H18" i="15"/>
  <c r="J18" i="15" s="1"/>
  <c r="E18" i="15" s="1"/>
  <c r="H17" i="15"/>
  <c r="J17" i="15" l="1"/>
  <c r="E17" i="15" s="1"/>
  <c r="F17" i="15" s="1"/>
  <c r="F19" i="15"/>
  <c r="F20" i="15"/>
  <c r="F21" i="15"/>
  <c r="F22" i="15"/>
  <c r="F23" i="15"/>
  <c r="F24" i="15"/>
  <c r="F25" i="15"/>
  <c r="F26" i="15"/>
  <c r="F28" i="15"/>
  <c r="F18" i="15"/>
  <c r="F41" i="15" l="1"/>
  <c r="F42" i="15" l="1"/>
  <c r="F43" i="15" s="1"/>
</calcChain>
</file>

<file path=xl/sharedStrings.xml><?xml version="1.0" encoding="utf-8"?>
<sst xmlns="http://schemas.openxmlformats.org/spreadsheetml/2006/main" count="919" uniqueCount="125">
  <si>
    <t>N°</t>
  </si>
  <si>
    <t>U</t>
  </si>
  <si>
    <t>QTÉ</t>
  </si>
  <si>
    <t>PU</t>
  </si>
  <si>
    <t>MONTANT</t>
  </si>
  <si>
    <t>TVA 18%</t>
  </si>
  <si>
    <t>TOTAL TTC</t>
  </si>
  <si>
    <t>SERVICE COMMERCIAL</t>
  </si>
  <si>
    <t>Arrêté le présent devis à la somme de :</t>
  </si>
  <si>
    <t>DÉSIGNATIONS DES OUVRAGES</t>
  </si>
  <si>
    <t>TOTAL HT</t>
  </si>
  <si>
    <t>m</t>
  </si>
  <si>
    <t>Tuyau cuivre 1/2  Ep 0,81</t>
  </si>
  <si>
    <t>Tuyau cuivre 1/4  Ep 0,81</t>
  </si>
  <si>
    <t>Tige filete N°8</t>
  </si>
  <si>
    <t>Tuyau pvc diam 32</t>
  </si>
  <si>
    <t>Coude pvc diam 32</t>
  </si>
  <si>
    <t>Colle tangit tube</t>
  </si>
  <si>
    <t>Bande blanche</t>
  </si>
  <si>
    <t>Ecrou 1/2</t>
  </si>
  <si>
    <t>CONDITIONS COMMERCIALES</t>
  </si>
  <si>
    <r>
      <rPr>
        <b/>
        <sz val="12"/>
        <color theme="1"/>
        <rFont val="Garamond"/>
        <family val="1"/>
      </rPr>
      <t>Vaidité de l'offre :</t>
    </r>
    <r>
      <rPr>
        <sz val="12"/>
        <color theme="1"/>
        <rFont val="Garamond"/>
        <family val="1"/>
      </rPr>
      <t xml:space="preserve"> 01 Mois</t>
    </r>
  </si>
  <si>
    <r>
      <rPr>
        <b/>
        <sz val="12"/>
        <color theme="1"/>
        <rFont val="Garamond"/>
        <family val="1"/>
      </rPr>
      <t>Délai d'exécution des travaux :</t>
    </r>
    <r>
      <rPr>
        <sz val="12"/>
        <color theme="1"/>
        <rFont val="Garamond"/>
        <family val="1"/>
      </rPr>
      <t xml:space="preserve"> 02 Jours</t>
    </r>
  </si>
  <si>
    <r>
      <rPr>
        <b/>
        <sz val="12"/>
        <color theme="1"/>
        <rFont val="Garamond"/>
        <family val="1"/>
      </rPr>
      <t xml:space="preserve">Conditions de règlement </t>
    </r>
    <r>
      <rPr>
        <sz val="12"/>
        <color theme="1"/>
        <rFont val="Garamond"/>
        <family val="1"/>
      </rPr>
      <t>: Selon nos termes</t>
    </r>
  </si>
  <si>
    <t>Split cassette 2CV R410 Midea Inverter</t>
  </si>
  <si>
    <t>u</t>
  </si>
  <si>
    <t>Armaflex 1/2   Ep 19</t>
  </si>
  <si>
    <t>Rouleau de bande adhesive</t>
  </si>
  <si>
    <t>Té pvc diam 32 °</t>
  </si>
  <si>
    <t>Freon R410</t>
  </si>
  <si>
    <t>Lg</t>
  </si>
  <si>
    <t>Ecrou  1/4</t>
  </si>
  <si>
    <t>Date : 29/01/2026</t>
  </si>
  <si>
    <t>TREICHVILE</t>
  </si>
  <si>
    <t>Câble VGV 3X2.5mm²</t>
  </si>
  <si>
    <t>Armaflex 1/4   Ep 19</t>
  </si>
  <si>
    <t xml:space="preserve">Baguette à souder </t>
  </si>
  <si>
    <t xml:space="preserve">u </t>
  </si>
  <si>
    <t xml:space="preserve">Paquet de collier Colson </t>
  </si>
  <si>
    <t>FOURNITURE ET INSTALLATION  D'UN SPLIT CASSETTE 2 CV</t>
  </si>
  <si>
    <t>DANS LE BUREAU LINER</t>
  </si>
  <si>
    <t xml:space="preserve">Accesoires divers de pose </t>
  </si>
  <si>
    <t>ens</t>
  </si>
  <si>
    <t>DEVIS N°0065/2026</t>
  </si>
  <si>
    <t xml:space="preserve">Colle tangit tube </t>
  </si>
  <si>
    <t>DANS LA SALLE DE REUNION</t>
  </si>
  <si>
    <t>DEVIS N°0064/2026</t>
  </si>
  <si>
    <t>DEVIS N°0068/2026</t>
  </si>
  <si>
    <t>FOURNITURE ET INSTALLATION  DE DEUX SPLITS  CASSETTES 2 CV</t>
  </si>
  <si>
    <t>DANS LE BUREAU COMMERCIAL</t>
  </si>
  <si>
    <t>DANS LE BUREAU FINANCE</t>
  </si>
  <si>
    <t>Baguette  à souder</t>
  </si>
  <si>
    <t xml:space="preserve">Colle neoprene </t>
  </si>
  <si>
    <t xml:space="preserve">Paquet de collier colson </t>
  </si>
  <si>
    <t>DEVIS N°0061/2026</t>
  </si>
  <si>
    <t xml:space="preserve">FOURNITURE ET REMPLACEMENT DE SPLIT GAINABLES PAR </t>
  </si>
  <si>
    <t xml:space="preserve"> DEUX SPLIT CASSETTES 2CV DANS LE  HALL</t>
  </si>
  <si>
    <t>Armaflex 1/4   Ep 13</t>
  </si>
  <si>
    <t>Rail omega perforé</t>
  </si>
  <si>
    <t>Accesoires divers de pose - Matériels sous contrat</t>
  </si>
  <si>
    <t>Mise en œuvre - Action commerciale</t>
  </si>
  <si>
    <t>Support condensateur</t>
  </si>
  <si>
    <t>Deux millions  cent quatre-vingt-trois mille neuf cent quatre-vingt-dix   Francs CFA</t>
  </si>
  <si>
    <t>Deux millions  cent quatre-vingt-trois mille neuf cent quatre-vingt-dix  Francs CFA</t>
  </si>
  <si>
    <t>Materiels d'installation 50 m</t>
  </si>
  <si>
    <t>Deux millions cinq cent cinquante-sept mille onze   Francs CFA</t>
  </si>
  <si>
    <t>Support condensateur support d'evacuation</t>
  </si>
  <si>
    <t>Depose et pose des splits -Travaux sous contrat</t>
  </si>
  <si>
    <t>Materiels d'installation 70 m</t>
  </si>
  <si>
    <r>
      <t>Date :</t>
    </r>
    <r>
      <rPr>
        <sz val="12"/>
        <color theme="1"/>
        <rFont val="Garamond"/>
        <family val="1"/>
      </rPr>
      <t xml:space="preserve"> 06/02/2026</t>
    </r>
  </si>
  <si>
    <t>Neuf cent vingt-huit mille six cent douze  Francs CFA</t>
  </si>
  <si>
    <t>Materiels d'installation 15 m</t>
  </si>
  <si>
    <t>Un million cent cinquante-cinq mille trois cent quatorze Francs CFA</t>
  </si>
  <si>
    <r>
      <rPr>
        <b/>
        <sz val="12"/>
        <rFont val="Garamond"/>
        <family val="1"/>
      </rPr>
      <t>Mise en œuvre</t>
    </r>
    <r>
      <rPr>
        <sz val="12"/>
        <color rgb="FFFF0000"/>
        <rFont val="Garamond"/>
        <family val="1"/>
      </rPr>
      <t xml:space="preserve"> - Action commerciale</t>
    </r>
  </si>
  <si>
    <r>
      <rPr>
        <b/>
        <sz val="12"/>
        <rFont val="Garamond"/>
        <family val="1"/>
      </rPr>
      <t>Mise en œuvre</t>
    </r>
    <r>
      <rPr>
        <b/>
        <sz val="12"/>
        <color rgb="FFFF0000"/>
        <rFont val="Garamond"/>
        <family val="1"/>
      </rPr>
      <t xml:space="preserve"> - Action commerciale</t>
    </r>
  </si>
  <si>
    <t>Materiels d'installation 31 m</t>
  </si>
  <si>
    <t xml:space="preserve"> Neuf cent quatre-vingt-dix-sept mille quatre cent trente  Francs CFA</t>
  </si>
  <si>
    <t>Materiels d'installation 18 m</t>
  </si>
  <si>
    <t>DEVIS N°0086/2026</t>
  </si>
  <si>
    <t>Split cassette 2CV R410 Midea Inverter ou similaire</t>
  </si>
  <si>
    <t xml:space="preserve">DU BUREAU DG </t>
  </si>
  <si>
    <t>- Split Cassette Midea 2Cv R410A</t>
  </si>
  <si>
    <t>1</t>
  </si>
  <si>
    <t>CLIM.CACC.0001 - Cuivre 1/2 diam 0,81</t>
  </si>
  <si>
    <t>CLIM.CACC.0002 - Cuivre 1/4 diam 0,81</t>
  </si>
  <si>
    <t>ELEC.CABL.0028 - Câble Ro2V 4X2.5 Mm²</t>
  </si>
  <si>
    <t>CLIM.CACC.0058 - Armaflex 1/2 Ep 19</t>
  </si>
  <si>
    <t>CLIM.CACC.0059 - Armaflex 1/4 Ep 19</t>
  </si>
  <si>
    <t>CLIM.CACC.0070 - Tige filete N°8</t>
  </si>
  <si>
    <t>ELEC.EACC.0214 - Ecrou n°8</t>
  </si>
  <si>
    <t>ELEC.EACC.0209 - Rondelle n°8</t>
  </si>
  <si>
    <t>ELEC.EACC.0069 - Cheville HKD N°8</t>
  </si>
  <si>
    <t>PLOM.PACC.0007 - Coude PVC EVAC Ø 32 90°</t>
  </si>
  <si>
    <t>PLOM.PACC.0087 - Té PVC Ø 32 EVAC 90°</t>
  </si>
  <si>
    <t>ELEC.CUIV.0022 - Rail oméga perforé</t>
  </si>
  <si>
    <t>PLOM.TUYA.0005 - Tuyau PVC EVAC Ø 32</t>
  </si>
  <si>
    <t>CLIM.CACC.0104 - Colle tangite PVC - Tube</t>
  </si>
  <si>
    <t>ELEC.EACC.0067 - Cheville N°12</t>
  </si>
  <si>
    <t>ELEC.EACC.0059 - Collier Colson</t>
  </si>
  <si>
    <t>CLIM.CACC.0108 - Bande armaflex adhesive</t>
  </si>
  <si>
    <t>CLIM.CACC.0109 - Bande blanche</t>
  </si>
  <si>
    <t xml:space="preserve"> Câble Ro2V 4X2.5 Mm²</t>
  </si>
  <si>
    <t xml:space="preserve"> Colle tangite</t>
  </si>
  <si>
    <t>CLIM.CACC.0102 - Colle néoprène - petite boîte</t>
  </si>
  <si>
    <t>CLIM.SPLI.0023 - Split Cassette Midea 2Cv R410A</t>
  </si>
  <si>
    <t> - Câble Ro2V 4X2.5 Mm²</t>
  </si>
  <si>
    <t> Cuivre 1/2 diam 0,81</t>
  </si>
  <si>
    <t> Split Cassette Midea 2Cv R410A</t>
  </si>
  <si>
    <t>CLIM.CACC.0009 - Cuivre 1/4 diam 1mm</t>
  </si>
  <si>
    <t>Support condenseur support d'evacuation</t>
  </si>
  <si>
    <t>Electricité</t>
  </si>
  <si>
    <t>DPN 20 A</t>
  </si>
  <si>
    <r>
      <rPr>
        <b/>
        <sz val="12"/>
        <rFont val="Garamond"/>
        <family val="1"/>
      </rPr>
      <t>Mise en œuvre</t>
    </r>
    <r>
      <rPr>
        <sz val="12"/>
        <color rgb="FFFF0000"/>
        <rFont val="Garamond"/>
        <family val="1"/>
      </rPr>
      <t xml:space="preserve"> </t>
    </r>
  </si>
  <si>
    <t>DEVIS N°0117/2026</t>
  </si>
  <si>
    <r>
      <t>Date :</t>
    </r>
    <r>
      <rPr>
        <sz val="12"/>
        <color theme="1"/>
        <rFont val="Garamond"/>
        <family val="1"/>
      </rPr>
      <t xml:space="preserve"> 18/02/2026</t>
    </r>
  </si>
  <si>
    <t xml:space="preserve"> un million cent vingt et un mille sept cent cinquante-quatre   Francs CFA</t>
  </si>
  <si>
    <t>DEVIS N°0118/2026</t>
  </si>
  <si>
    <t>DEVIS N°0119/2026</t>
  </si>
  <si>
    <t>Un million  cent vingt-quatre mille huit cent soixante-dix Francs CFA</t>
  </si>
  <si>
    <t xml:space="preserve">Colle néoprène </t>
  </si>
  <si>
    <r>
      <rPr>
        <b/>
        <sz val="12"/>
        <color theme="1"/>
        <rFont val="Garamond"/>
        <family val="1"/>
      </rPr>
      <t>Mise en œuvre</t>
    </r>
    <r>
      <rPr>
        <sz val="12"/>
        <color theme="1"/>
        <rFont val="Garamond"/>
        <family val="1"/>
      </rPr>
      <t xml:space="preserve"> </t>
    </r>
  </si>
  <si>
    <t xml:space="preserve"> Un million quatre-vingt-trois mille  cent soixante-huit  Francs CFA</t>
  </si>
  <si>
    <t>Materiels d'installation 13 m</t>
  </si>
  <si>
    <r>
      <rPr>
        <b/>
        <sz val="12"/>
        <rFont val="Garamond"/>
        <family val="1"/>
      </rPr>
      <t>Mise en œuvre</t>
    </r>
    <r>
      <rPr>
        <b/>
        <sz val="12"/>
        <color rgb="FFFF0000"/>
        <rFont val="Garamond"/>
        <family val="1"/>
      </rPr>
      <t xml:space="preserve"> </t>
    </r>
  </si>
  <si>
    <t>DU BUREAU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</si>
</sst>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General_)"/>
    <numFmt numFmtId="167" formatCode="_-* #,##0\ _F_-;\-* #,##0\ _F_-;_-* &quot;-&quot;??\ _F_-;_-@_-"/>
    <numFmt numFmtId="168" formatCode="_-* #,##0.00\ _F_-;\-* #,##0.00\ _F_-;_-* &quot;-&quot;??\ _F_-;_-@_-"/>
    <numFmt numFmtId="169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sz val="12"/>
      <color theme="1"/>
      <name val="Garamond"/>
      <family val="1"/>
    </font>
    <font>
      <sz val="12"/>
      <color rgb="FFFF0000"/>
      <name val="Garamond"/>
      <family val="1"/>
    </font>
    <font>
      <b/>
      <sz val="12"/>
      <color rgb="FFFF0000"/>
      <name val="Garamond"/>
      <family val="1"/>
    </font>
    <font>
      <u/>
      <sz val="12"/>
      <color theme="1"/>
      <name val="Garamond"/>
      <family val="1"/>
    </font>
    <font>
      <b/>
      <u/>
      <sz val="12"/>
      <color theme="1"/>
      <name val="Garamond"/>
      <family val="1"/>
    </font>
    <font>
      <b/>
      <sz val="12"/>
      <color theme="1"/>
      <name val="Garamond"/>
      <family val="1"/>
    </font>
    <font>
      <sz val="12"/>
      <color rgb="FF000000"/>
      <name val="Garamond"/>
      <family val="1"/>
    </font>
    <font>
      <i/>
      <sz val="12"/>
      <name val="Garamond"/>
      <family val="1"/>
    </font>
    <font>
      <i/>
      <sz val="12"/>
      <color rgb="FF00000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6" fontId="2" fillId="0" borderId="0"/>
    <xf numFmtId="0" fontId="2" fillId="0" borderId="0"/>
    <xf numFmtId="0" fontId="1" fillId="0" borderId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92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7" applyFont="1" applyFill="1" applyAlignment="1">
      <alignment vertical="center"/>
    </xf>
    <xf numFmtId="167" fontId="3" fillId="0" borderId="0" xfId="6" applyNumberFormat="1" applyFont="1" applyFill="1" applyAlignment="1">
      <alignment vertical="center"/>
    </xf>
    <xf numFmtId="0" fontId="3" fillId="0" borderId="0" xfId="3" applyFont="1"/>
    <xf numFmtId="0" fontId="4" fillId="0" borderId="0" xfId="0" applyFont="1" applyAlignment="1">
      <alignment vertical="center"/>
    </xf>
    <xf numFmtId="0" fontId="5" fillId="0" borderId="1" xfId="4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3" fillId="0" borderId="1" xfId="4" applyFont="1" applyBorder="1" applyAlignment="1">
      <alignment horizontal="center" vertical="center"/>
    </xf>
    <xf numFmtId="0" fontId="3" fillId="0" borderId="1" xfId="3" applyFont="1" applyBorder="1" applyAlignment="1">
      <alignment horizontal="left" vertical="center" wrapText="1"/>
    </xf>
    <xf numFmtId="169" fontId="3" fillId="0" borderId="1" xfId="1" applyNumberFormat="1" applyFont="1" applyFill="1" applyBorder="1" applyAlignment="1">
      <alignment horizontal="left" vertical="center" wrapText="1"/>
    </xf>
    <xf numFmtId="0" fontId="5" fillId="0" borderId="1" xfId="0" applyFont="1" applyBorder="1"/>
    <xf numFmtId="164" fontId="3" fillId="0" borderId="0" xfId="7" applyFont="1" applyFill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5" fillId="0" borderId="0" xfId="0" applyFont="1"/>
    <xf numFmtId="164" fontId="5" fillId="0" borderId="0" xfId="7" applyFont="1" applyFill="1"/>
    <xf numFmtId="164" fontId="3" fillId="0" borderId="1" xfId="7" applyFont="1" applyFill="1" applyBorder="1" applyAlignment="1">
      <alignment horizontal="center" vertical="center"/>
    </xf>
    <xf numFmtId="164" fontId="3" fillId="0" borderId="1" xfId="7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7" fontId="4" fillId="2" borderId="1" xfId="6" applyNumberFormat="1" applyFont="1" applyFill="1" applyBorder="1" applyAlignment="1">
      <alignment vertical="center"/>
    </xf>
    <xf numFmtId="166" fontId="3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164" fontId="7" fillId="0" borderId="1" xfId="7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3" fillId="0" borderId="1" xfId="3" applyFont="1" applyBorder="1" applyAlignment="1">
      <alignment horizontal="left" vertical="center"/>
    </xf>
    <xf numFmtId="164" fontId="6" fillId="0" borderId="0" xfId="7" applyFont="1" applyFill="1"/>
    <xf numFmtId="0" fontId="6" fillId="0" borderId="0" xfId="3" applyFont="1"/>
    <xf numFmtId="0" fontId="3" fillId="0" borderId="0" xfId="0" applyFont="1" applyAlignment="1">
      <alignment horizontal="center" vertical="center"/>
    </xf>
    <xf numFmtId="169" fontId="5" fillId="0" borderId="0" xfId="6" applyNumberFormat="1" applyFont="1" applyAlignment="1">
      <alignment horizontal="center" vertical="center"/>
    </xf>
    <xf numFmtId="164" fontId="3" fillId="0" borderId="1" xfId="3" applyNumberFormat="1" applyFont="1" applyBorder="1" applyAlignment="1">
      <alignment horizontal="center" vertical="center" wrapText="1"/>
    </xf>
    <xf numFmtId="167" fontId="3" fillId="2" borderId="1" xfId="6" applyNumberFormat="1" applyFont="1" applyFill="1" applyBorder="1" applyAlignment="1">
      <alignment vertical="center"/>
    </xf>
    <xf numFmtId="0" fontId="4" fillId="2" borderId="1" xfId="3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>
      <alignment horizontal="center" vertical="center"/>
    </xf>
    <xf numFmtId="164" fontId="4" fillId="2" borderId="1" xfId="7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3" borderId="1" xfId="3" applyFont="1" applyFill="1" applyBorder="1" applyAlignment="1">
      <alignment horizontal="left" vertical="center"/>
    </xf>
    <xf numFmtId="0" fontId="5" fillId="0" borderId="1" xfId="3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9" fontId="5" fillId="0" borderId="1" xfId="6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3" applyFont="1" applyAlignment="1">
      <alignment horizontal="center"/>
    </xf>
    <xf numFmtId="169" fontId="5" fillId="0" borderId="0" xfId="6" applyNumberFormat="1" applyFont="1" applyFill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64" fontId="5" fillId="0" borderId="1" xfId="7" applyFont="1" applyFill="1" applyBorder="1" applyAlignment="1">
      <alignment horizontal="center" vertical="center"/>
    </xf>
    <xf numFmtId="164" fontId="5" fillId="0" borderId="1" xfId="7" applyFont="1" applyFill="1" applyBorder="1" applyAlignment="1">
      <alignment horizontal="left" vertical="center" wrapText="1"/>
    </xf>
    <xf numFmtId="0" fontId="5" fillId="0" borderId="0" xfId="3" applyFont="1" applyAlignment="1">
      <alignment horizontal="center" vertical="center"/>
    </xf>
    <xf numFmtId="0" fontId="5" fillId="0" borderId="0" xfId="6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1" fontId="5" fillId="0" borderId="0" xfId="6" applyNumberFormat="1" applyFont="1"/>
    <xf numFmtId="0" fontId="4" fillId="0" borderId="0" xfId="0" applyFont="1" applyAlignment="1">
      <alignment horizontal="left" vertical="top"/>
    </xf>
    <xf numFmtId="0" fontId="11" fillId="0" borderId="1" xfId="0" applyFont="1" applyBorder="1"/>
    <xf numFmtId="164" fontId="3" fillId="0" borderId="0" xfId="7" applyFont="1"/>
    <xf numFmtId="164" fontId="5" fillId="0" borderId="0" xfId="7" applyFont="1"/>
    <xf numFmtId="164" fontId="6" fillId="0" borderId="0" xfId="7" applyFont="1"/>
    <xf numFmtId="0" fontId="5" fillId="4" borderId="0" xfId="0" applyFont="1" applyFill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 wrapText="1"/>
    </xf>
    <xf numFmtId="169" fontId="5" fillId="0" borderId="1" xfId="1" applyNumberFormat="1" applyFont="1" applyFill="1" applyBorder="1" applyAlignment="1">
      <alignment horizontal="left" vertical="center" wrapText="1"/>
    </xf>
    <xf numFmtId="0" fontId="12" fillId="3" borderId="1" xfId="3" applyFont="1" applyFill="1" applyBorder="1" applyAlignment="1">
      <alignment horizontal="left" vertical="center"/>
    </xf>
    <xf numFmtId="0" fontId="12" fillId="0" borderId="1" xfId="3" applyFont="1" applyBorder="1" applyAlignment="1">
      <alignment horizontal="left" vertical="center"/>
    </xf>
    <xf numFmtId="0" fontId="13" fillId="0" borderId="1" xfId="0" applyFont="1" applyBorder="1"/>
    <xf numFmtId="0" fontId="6" fillId="0" borderId="1" xfId="0" applyFont="1" applyBorder="1"/>
    <xf numFmtId="0" fontId="10" fillId="0" borderId="1" xfId="0" applyFont="1" applyBorder="1" applyAlignment="1">
      <alignment vertical="center" wrapText="1"/>
    </xf>
    <xf numFmtId="0" fontId="6" fillId="0" borderId="1" xfId="3" applyFont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164" fontId="6" fillId="0" borderId="1" xfId="7" applyFont="1" applyFill="1" applyBorder="1" applyAlignment="1">
      <alignment horizontal="left" vertical="center" wrapText="1"/>
    </xf>
    <xf numFmtId="169" fontId="6" fillId="0" borderId="1" xfId="1" applyNumberFormat="1" applyFont="1" applyFill="1" applyBorder="1" applyAlignment="1">
      <alignment horizontal="left" vertical="center" wrapText="1"/>
    </xf>
    <xf numFmtId="0" fontId="7" fillId="0" borderId="1" xfId="0" applyFont="1" applyBorder="1"/>
    <xf numFmtId="0" fontId="3" fillId="0" borderId="2" xfId="3" applyFont="1" applyBorder="1"/>
    <xf numFmtId="0" fontId="10" fillId="0" borderId="1" xfId="0" applyFont="1" applyBorder="1"/>
    <xf numFmtId="0" fontId="3" fillId="5" borderId="0" xfId="3" applyFont="1" applyFill="1"/>
    <xf numFmtId="14" fontId="10" fillId="0" borderId="0" xfId="0" applyNumberFormat="1" applyFont="1" applyAlignment="1">
      <alignment horizontal="center" vertical="center"/>
    </xf>
    <xf numFmtId="0" fontId="4" fillId="2" borderId="1" xfId="3" applyFont="1" applyFill="1" applyBorder="1" applyAlignment="1">
      <alignment horizontal="left" vertical="center" wrapText="1"/>
    </xf>
    <xf numFmtId="14" fontId="5" fillId="0" borderId="0" xfId="0" applyNumberFormat="1" applyFont="1" applyAlignment="1">
      <alignment horizontal="center" vertical="center"/>
    </xf>
    <xf numFmtId="0" fontId="5" fillId="0" borderId="0" xfId="3" applyFont="1"/>
    <xf numFmtId="0" fontId="12" fillId="0" borderId="0" xfId="3" applyFont="1"/>
    <xf numFmtId="0" fontId="4" fillId="0" borderId="1" xfId="4" applyFont="1" applyBorder="1" applyAlignment="1">
      <alignment horizontal="center" vertical="center"/>
    </xf>
    <xf numFmtId="164" fontId="10" fillId="0" borderId="0" xfId="7" applyFont="1" applyFill="1"/>
    <xf numFmtId="169" fontId="10" fillId="0" borderId="0" xfId="6" applyNumberFormat="1" applyFont="1" applyAlignment="1">
      <alignment horizontal="center" vertical="center"/>
    </xf>
    <xf numFmtId="0" fontId="10" fillId="0" borderId="0" xfId="6" applyNumberFormat="1" applyFont="1" applyFill="1" applyAlignment="1">
      <alignment horizontal="center" vertical="center"/>
    </xf>
    <xf numFmtId="41" fontId="10" fillId="0" borderId="0" xfId="6" applyNumberFormat="1" applyFont="1"/>
    <xf numFmtId="0" fontId="4" fillId="0" borderId="0" xfId="3" applyFont="1"/>
  </cellXfs>
  <cellStyles count="9">
    <cellStyle name="Comma 2" xfId="1" xr:uid="{00000000-0005-0000-0000-000000000000}"/>
    <cellStyle name="Comma 3" xfId="5" xr:uid="{00000000-0005-0000-0000-000001000000}"/>
    <cellStyle name="Milliers" xfId="6" builtinId="3"/>
    <cellStyle name="Milliers [0]" xfId="7" builtinId="6"/>
    <cellStyle name="Normal" xfId="0" builtinId="0"/>
    <cellStyle name="Normal 2" xfId="2" xr:uid="{00000000-0005-0000-0000-000005000000}"/>
    <cellStyle name="Normal 2 2" xfId="3" xr:uid="{00000000-0005-0000-0000-000006000000}"/>
    <cellStyle name="Normal 4" xfId="8" xr:uid="{00000000-0005-0000-0000-000007000000}"/>
    <cellStyle name="Normal 5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4</xdr:row>
      <xdr:rowOff>190500</xdr:rowOff>
    </xdr:from>
    <xdr:to>
      <xdr:col>5</xdr:col>
      <xdr:colOff>989565</xdr:colOff>
      <xdr:row>11</xdr:row>
      <xdr:rowOff>142875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EEC1FBB7-0899-47C2-828E-85420897049D}"/>
            </a:ext>
          </a:extLst>
        </xdr:cNvPr>
        <xdr:cNvSpPr/>
      </xdr:nvSpPr>
      <xdr:spPr>
        <a:xfrm>
          <a:off x="4962525" y="1028700"/>
          <a:ext cx="2494515" cy="14192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OMA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CI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ZONE 3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27 21 25 02 92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25 03 08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4253773R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</xdr:colOff>
      <xdr:row>2</xdr:row>
      <xdr:rowOff>127000</xdr:rowOff>
    </xdr:from>
    <xdr:to>
      <xdr:col>5</xdr:col>
      <xdr:colOff>968374</xdr:colOff>
      <xdr:row>8</xdr:row>
      <xdr:rowOff>174626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C3FD1ED3-5BF3-4293-BDE5-48EDF019129B}"/>
            </a:ext>
          </a:extLst>
        </xdr:cNvPr>
        <xdr:cNvSpPr/>
      </xdr:nvSpPr>
      <xdr:spPr>
        <a:xfrm>
          <a:off x="4473575" y="539750"/>
          <a:ext cx="2654299" cy="1285876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OMA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CI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ZONE 3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27 21 25 02 92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25 03 08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4253773R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4</xdr:row>
      <xdr:rowOff>95250</xdr:rowOff>
    </xdr:from>
    <xdr:to>
      <xdr:col>6</xdr:col>
      <xdr:colOff>122790</xdr:colOff>
      <xdr:row>11</xdr:row>
      <xdr:rowOff>47625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D7DF1254-A591-4268-98DF-75457A5517F4}"/>
            </a:ext>
          </a:extLst>
        </xdr:cNvPr>
        <xdr:cNvSpPr/>
      </xdr:nvSpPr>
      <xdr:spPr>
        <a:xfrm>
          <a:off x="4600575" y="933450"/>
          <a:ext cx="2494515" cy="14192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OMA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CI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ZONE 3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27 21 25 02 92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25 03 08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4253773R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</xdr:row>
      <xdr:rowOff>95250</xdr:rowOff>
    </xdr:from>
    <xdr:to>
      <xdr:col>5</xdr:col>
      <xdr:colOff>1065765</xdr:colOff>
      <xdr:row>7</xdr:row>
      <xdr:rowOff>171450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A3DA745E-A997-4EEB-817D-209CE3869558}"/>
            </a:ext>
          </a:extLst>
        </xdr:cNvPr>
        <xdr:cNvSpPr/>
      </xdr:nvSpPr>
      <xdr:spPr>
        <a:xfrm>
          <a:off x="4470400" y="301625"/>
          <a:ext cx="2437365" cy="13144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OMA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CI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ZONE 3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27 21 25 02 92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25 03 08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4253773R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4</xdr:row>
      <xdr:rowOff>190500</xdr:rowOff>
    </xdr:from>
    <xdr:to>
      <xdr:col>5</xdr:col>
      <xdr:colOff>989565</xdr:colOff>
      <xdr:row>11</xdr:row>
      <xdr:rowOff>142875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60A9AFE5-4AA0-4E03-B5A6-015EB2A85EBD}"/>
            </a:ext>
          </a:extLst>
        </xdr:cNvPr>
        <xdr:cNvSpPr/>
      </xdr:nvSpPr>
      <xdr:spPr>
        <a:xfrm>
          <a:off x="4419600" y="1028700"/>
          <a:ext cx="2494515" cy="14192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OMA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CI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ZONE 3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27 21 25 02 92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25 03 08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4253773R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</xdr:colOff>
      <xdr:row>1</xdr:row>
      <xdr:rowOff>47625</xdr:rowOff>
    </xdr:from>
    <xdr:to>
      <xdr:col>5</xdr:col>
      <xdr:colOff>773665</xdr:colOff>
      <xdr:row>7</xdr:row>
      <xdr:rowOff>142875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4CE2FDBE-08B5-4332-ACD3-0CA6F556770D}"/>
            </a:ext>
          </a:extLst>
        </xdr:cNvPr>
        <xdr:cNvSpPr/>
      </xdr:nvSpPr>
      <xdr:spPr>
        <a:xfrm>
          <a:off x="4400550" y="254000"/>
          <a:ext cx="2500865" cy="13335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OMA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CI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ZONE 3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27 21 25 02 92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25 03 08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4253773R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3</xdr:row>
      <xdr:rowOff>123825</xdr:rowOff>
    </xdr:from>
    <xdr:to>
      <xdr:col>5</xdr:col>
      <xdr:colOff>894315</xdr:colOff>
      <xdr:row>10</xdr:row>
      <xdr:rowOff>76200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A2BA2FB1-526C-442D-B4FB-6FD30BA3B9B1}"/>
            </a:ext>
          </a:extLst>
        </xdr:cNvPr>
        <xdr:cNvSpPr/>
      </xdr:nvSpPr>
      <xdr:spPr>
        <a:xfrm>
          <a:off x="4324350" y="752475"/>
          <a:ext cx="2494515" cy="14192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OMA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CI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ZONE 3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27 21 25 02 92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25 03 08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4253773R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425450</xdr:colOff>
      <xdr:row>1</xdr:row>
      <xdr:rowOff>111125</xdr:rowOff>
    </xdr:from>
    <xdr:to>
      <xdr:col>5</xdr:col>
      <xdr:colOff>672065</xdr:colOff>
      <xdr:row>7</xdr:row>
      <xdr:rowOff>187325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57207C68-A1D6-4DAB-B9C8-93A5D50080CA}"/>
            </a:ext>
          </a:extLst>
        </xdr:cNvPr>
        <xdr:cNvSpPr/>
      </xdr:nvSpPr>
      <xdr:spPr>
        <a:xfrm>
          <a:off x="4108450" y="317500"/>
          <a:ext cx="2500865" cy="13144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OMA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CI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ZONE 3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27 21 25 02 92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25 03 08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4253773R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1</xdr:row>
      <xdr:rowOff>95250</xdr:rowOff>
    </xdr:from>
    <xdr:to>
      <xdr:col>5</xdr:col>
      <xdr:colOff>1170540</xdr:colOff>
      <xdr:row>8</xdr:row>
      <xdr:rowOff>31750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4AC2AA45-0AD2-4EC2-8413-0F6F907C09DD}"/>
            </a:ext>
          </a:extLst>
        </xdr:cNvPr>
        <xdr:cNvSpPr/>
      </xdr:nvSpPr>
      <xdr:spPr>
        <a:xfrm>
          <a:off x="4670425" y="301625"/>
          <a:ext cx="2500865" cy="13811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OMA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CI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ZONE 3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27 21 25 02 92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25 03 08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4253773R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4</xdr:row>
      <xdr:rowOff>190500</xdr:rowOff>
    </xdr:from>
    <xdr:to>
      <xdr:col>5</xdr:col>
      <xdr:colOff>989565</xdr:colOff>
      <xdr:row>11</xdr:row>
      <xdr:rowOff>142875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737A384D-E59B-44C7-A088-1BFA70909C29}"/>
            </a:ext>
          </a:extLst>
        </xdr:cNvPr>
        <xdr:cNvSpPr/>
      </xdr:nvSpPr>
      <xdr:spPr>
        <a:xfrm>
          <a:off x="4962525" y="1028700"/>
          <a:ext cx="2494515" cy="14192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OMA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CI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ZONE 3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27 21 25 02 92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25 03 08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4253773R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1</xdr:row>
      <xdr:rowOff>47625</xdr:rowOff>
    </xdr:from>
    <xdr:to>
      <xdr:col>5</xdr:col>
      <xdr:colOff>656190</xdr:colOff>
      <xdr:row>7</xdr:row>
      <xdr:rowOff>190500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47FC4FD-7BEE-4691-9FB9-7ACFB44BFF67}"/>
            </a:ext>
          </a:extLst>
        </xdr:cNvPr>
        <xdr:cNvSpPr/>
      </xdr:nvSpPr>
      <xdr:spPr>
        <a:xfrm>
          <a:off x="4981575" y="254000"/>
          <a:ext cx="2500865" cy="13811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OMA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CI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ZONE 3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27 21 25 02 92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25 03 08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4253773R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4</xdr:row>
      <xdr:rowOff>190500</xdr:rowOff>
    </xdr:from>
    <xdr:to>
      <xdr:col>5</xdr:col>
      <xdr:colOff>989565</xdr:colOff>
      <xdr:row>11</xdr:row>
      <xdr:rowOff>142875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D93165E0-FAA3-4329-8BB3-550BBB64A4F0}"/>
            </a:ext>
          </a:extLst>
        </xdr:cNvPr>
        <xdr:cNvSpPr/>
      </xdr:nvSpPr>
      <xdr:spPr>
        <a:xfrm>
          <a:off x="4962525" y="1028700"/>
          <a:ext cx="2494515" cy="14192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OMA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CI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ZONE 3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27 21 25 02 92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25 03 08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4253773R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1</xdr:row>
      <xdr:rowOff>9525</xdr:rowOff>
    </xdr:from>
    <xdr:to>
      <xdr:col>5</xdr:col>
      <xdr:colOff>694290</xdr:colOff>
      <xdr:row>7</xdr:row>
      <xdr:rowOff>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7AD36D72-EE7B-49D4-9602-ACD4AECA410C}"/>
            </a:ext>
          </a:extLst>
        </xdr:cNvPr>
        <xdr:cNvSpPr/>
      </xdr:nvSpPr>
      <xdr:spPr>
        <a:xfrm>
          <a:off x="3800475" y="219075"/>
          <a:ext cx="2494515" cy="12477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OMA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CI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ZONE 3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27 21 25 02 92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25 03 08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4253773R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4</xdr:row>
      <xdr:rowOff>190500</xdr:rowOff>
    </xdr:from>
    <xdr:to>
      <xdr:col>5</xdr:col>
      <xdr:colOff>989565</xdr:colOff>
      <xdr:row>11</xdr:row>
      <xdr:rowOff>142875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A9E2E99B-743A-4065-B0DB-47588D967D1A}"/>
            </a:ext>
          </a:extLst>
        </xdr:cNvPr>
        <xdr:cNvSpPr/>
      </xdr:nvSpPr>
      <xdr:spPr>
        <a:xfrm>
          <a:off x="4962525" y="1028700"/>
          <a:ext cx="2494515" cy="14192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OMA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CI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ZONE 3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27 21 25 02 92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25 03 08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4253773R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203200</xdr:colOff>
      <xdr:row>0</xdr:row>
      <xdr:rowOff>127000</xdr:rowOff>
    </xdr:from>
    <xdr:to>
      <xdr:col>5</xdr:col>
      <xdr:colOff>449815</xdr:colOff>
      <xdr:row>7</xdr:row>
      <xdr:rowOff>63500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840D36F4-51B9-4705-A077-3190F38F4061}"/>
            </a:ext>
          </a:extLst>
        </xdr:cNvPr>
        <xdr:cNvSpPr/>
      </xdr:nvSpPr>
      <xdr:spPr>
        <a:xfrm>
          <a:off x="4314825" y="127000"/>
          <a:ext cx="2500865" cy="13811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OMA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CI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ZONE 3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27 21 25 02 92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25 03 08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4253773R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4</xdr:row>
      <xdr:rowOff>190500</xdr:rowOff>
    </xdr:from>
    <xdr:to>
      <xdr:col>5</xdr:col>
      <xdr:colOff>989565</xdr:colOff>
      <xdr:row>11</xdr:row>
      <xdr:rowOff>142875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7A8F403B-E4D6-4D30-920F-020236BCE357}"/>
            </a:ext>
          </a:extLst>
        </xdr:cNvPr>
        <xdr:cNvSpPr/>
      </xdr:nvSpPr>
      <xdr:spPr>
        <a:xfrm>
          <a:off x="4962525" y="1028700"/>
          <a:ext cx="2494515" cy="14192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OMA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CI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ZONE 3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27 21 25 02 92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25 03 08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4253773R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EC6ED-F5DA-4F16-A0A1-B904ED21342B}">
  <dimension ref="A1:Q56"/>
  <sheetViews>
    <sheetView topLeftCell="A10" zoomScaleNormal="100" workbookViewId="0">
      <selection activeCell="B28" sqref="B28"/>
    </sheetView>
  </sheetViews>
  <sheetFormatPr baseColWidth="10" defaultColWidth="9.140625" defaultRowHeight="17.100000000000001" customHeight="1" x14ac:dyDescent="0.25"/>
  <cols>
    <col min="1" max="1" width="6.140625" style="9" customWidth="1"/>
    <col min="2" max="2" width="57.140625" style="4" customWidth="1"/>
    <col min="3" max="3" width="7.85546875" style="49" customWidth="1"/>
    <col min="4" max="4" width="10" style="14" customWidth="1"/>
    <col min="5" max="5" width="15.85546875" style="14" customWidth="1"/>
    <col min="6" max="6" width="15.7109375" style="4" bestFit="1" customWidth="1"/>
    <col min="7" max="7" width="8.7109375" style="14" customWidth="1"/>
    <col min="8" max="8" width="13.28515625" style="32" customWidth="1"/>
    <col min="9" max="9" width="9" style="55" customWidth="1"/>
    <col min="10" max="10" width="12.42578125" style="59" customWidth="1"/>
    <col min="11" max="15" width="9.140625" style="4"/>
    <col min="16" max="16" width="13.28515625" style="4" bestFit="1" customWidth="1"/>
    <col min="17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7" ht="17.100000000000001" customHeight="1" x14ac:dyDescent="0.25">
      <c r="A1" s="1"/>
      <c r="B1" s="1"/>
      <c r="C1" s="31"/>
      <c r="D1" s="2"/>
      <c r="E1" s="2"/>
      <c r="F1" s="3"/>
    </row>
    <row r="2" spans="1:17" ht="17.100000000000001" customHeight="1" x14ac:dyDescent="0.25">
      <c r="A2" s="1"/>
      <c r="B2" s="1"/>
      <c r="C2" s="31"/>
      <c r="D2" s="2"/>
      <c r="E2" s="2"/>
      <c r="F2" s="3"/>
    </row>
    <row r="3" spans="1:17" ht="17.100000000000001" customHeight="1" x14ac:dyDescent="0.25">
      <c r="A3" s="1"/>
      <c r="B3" s="1"/>
      <c r="C3" s="31"/>
      <c r="D3" s="2"/>
      <c r="E3" s="2"/>
      <c r="F3" s="3"/>
    </row>
    <row r="4" spans="1:17" ht="17.100000000000001" customHeight="1" x14ac:dyDescent="0.25">
      <c r="A4" s="1"/>
      <c r="B4" s="1"/>
      <c r="C4" s="31"/>
      <c r="D4" s="2"/>
      <c r="E4" s="2"/>
      <c r="F4" s="3"/>
    </row>
    <row r="5" spans="1:17" ht="17.100000000000001" customHeight="1" x14ac:dyDescent="0.25">
      <c r="A5" s="1"/>
      <c r="B5" s="1"/>
      <c r="C5" s="31"/>
      <c r="D5" s="2"/>
      <c r="E5" s="2"/>
      <c r="F5" s="3"/>
    </row>
    <row r="6" spans="1:17" ht="17.100000000000001" customHeight="1" x14ac:dyDescent="0.25">
      <c r="A6" s="1"/>
      <c r="B6" s="1"/>
      <c r="C6" s="31"/>
      <c r="D6" s="2"/>
      <c r="E6" s="2"/>
      <c r="F6" s="3"/>
    </row>
    <row r="7" spans="1:17" ht="17.100000000000001" customHeight="1" x14ac:dyDescent="0.25">
      <c r="A7" s="5"/>
      <c r="B7" s="1"/>
      <c r="C7" s="31"/>
      <c r="D7" s="2"/>
      <c r="E7" s="2"/>
      <c r="F7" s="3"/>
    </row>
    <row r="8" spans="1:17" ht="17.100000000000001" customHeight="1" x14ac:dyDescent="0.25">
      <c r="B8" s="1"/>
      <c r="C8" s="31"/>
      <c r="D8" s="2"/>
      <c r="E8" s="2"/>
      <c r="F8" s="3"/>
    </row>
    <row r="9" spans="1:17" ht="17.100000000000001" customHeight="1" x14ac:dyDescent="0.25">
      <c r="A9" s="5" t="s">
        <v>47</v>
      </c>
      <c r="B9" s="1"/>
      <c r="C9" s="31"/>
      <c r="D9" s="2"/>
      <c r="E9" s="2"/>
      <c r="F9" s="3"/>
    </row>
    <row r="10" spans="1:17" ht="17.100000000000001" customHeight="1" x14ac:dyDescent="0.25">
      <c r="A10" s="5"/>
      <c r="B10" s="40"/>
      <c r="C10" s="31"/>
      <c r="D10" s="2"/>
      <c r="E10" s="2"/>
      <c r="F10" s="3"/>
    </row>
    <row r="11" spans="1:17" s="17" customFormat="1" ht="17.100000000000001" customHeight="1" x14ac:dyDescent="0.25">
      <c r="B11" s="15"/>
      <c r="C11" s="46"/>
      <c r="D11" s="16"/>
      <c r="E11" s="2"/>
      <c r="F11" s="23"/>
      <c r="G11" s="18"/>
      <c r="H11" s="32"/>
      <c r="I11" s="21"/>
      <c r="J11" s="59"/>
    </row>
    <row r="12" spans="1:17" s="17" customFormat="1" ht="17.100000000000001" customHeight="1" x14ac:dyDescent="0.25">
      <c r="A12" s="52" t="s">
        <v>48</v>
      </c>
      <c r="B12" s="51"/>
      <c r="C12" s="51"/>
      <c r="D12" s="16"/>
      <c r="E12" s="2"/>
      <c r="F12" s="23"/>
      <c r="G12" s="18"/>
      <c r="H12" s="50"/>
      <c r="I12" s="21"/>
      <c r="J12" s="59"/>
      <c r="Q12" s="63"/>
    </row>
    <row r="13" spans="1:17" s="17" customFormat="1" ht="17.100000000000001" customHeight="1" x14ac:dyDescent="0.25">
      <c r="A13" s="60" t="s">
        <v>49</v>
      </c>
      <c r="B13" s="51"/>
      <c r="C13" s="51"/>
      <c r="D13" s="24"/>
      <c r="G13" s="18"/>
      <c r="H13" s="50"/>
      <c r="I13" s="21"/>
      <c r="J13" s="59"/>
      <c r="Q13" s="63"/>
    </row>
    <row r="14" spans="1:17" s="17" customFormat="1" ht="17.100000000000001" customHeight="1" x14ac:dyDescent="0.25">
      <c r="A14" s="60" t="s">
        <v>33</v>
      </c>
      <c r="B14" s="51"/>
      <c r="C14" s="51"/>
      <c r="D14" s="24"/>
      <c r="E14" s="83" t="s">
        <v>32</v>
      </c>
      <c r="F14" s="83"/>
      <c r="G14" s="18"/>
      <c r="H14" s="50"/>
      <c r="I14" s="21"/>
      <c r="J14" s="59"/>
      <c r="Q14" s="63"/>
    </row>
    <row r="15" spans="1:17" s="17" customFormat="1" ht="17.100000000000001" customHeight="1" x14ac:dyDescent="0.25">
      <c r="A15" s="21"/>
      <c r="B15" s="21"/>
      <c r="C15" s="21"/>
      <c r="D15" s="21"/>
      <c r="G15" s="18"/>
      <c r="H15" s="32"/>
      <c r="I15" s="21"/>
      <c r="J15" s="59"/>
    </row>
    <row r="16" spans="1:17" ht="17.100000000000001" customHeight="1" x14ac:dyDescent="0.25">
      <c r="A16" s="35" t="s">
        <v>0</v>
      </c>
      <c r="B16" s="35" t="s">
        <v>9</v>
      </c>
      <c r="C16" s="35" t="s">
        <v>1</v>
      </c>
      <c r="D16" s="36" t="s">
        <v>2</v>
      </c>
      <c r="E16" s="37" t="s">
        <v>3</v>
      </c>
      <c r="F16" s="38" t="s">
        <v>4</v>
      </c>
      <c r="G16" s="18"/>
      <c r="I16" s="21"/>
    </row>
    <row r="17" spans="1:10" ht="17.100000000000001" customHeight="1" x14ac:dyDescent="0.25">
      <c r="A17" s="41">
        <v>1</v>
      </c>
      <c r="B17" s="42" t="s">
        <v>24</v>
      </c>
      <c r="C17" s="47" t="s">
        <v>25</v>
      </c>
      <c r="D17" s="43">
        <v>2</v>
      </c>
      <c r="E17" s="19">
        <f>J17</f>
        <v>512711.8644067797</v>
      </c>
      <c r="F17" s="33">
        <f>+D17*E17</f>
        <v>1025423.7288135594</v>
      </c>
      <c r="G17" s="18"/>
      <c r="H17" s="32">
        <f>550000/1.18</f>
        <v>466101.69491525425</v>
      </c>
      <c r="I17" s="21">
        <v>1.1000000000000001</v>
      </c>
      <c r="J17" s="59">
        <f>+H17*I17</f>
        <v>512711.8644067797</v>
      </c>
    </row>
    <row r="18" spans="1:10" ht="17.100000000000001" customHeight="1" x14ac:dyDescent="0.25">
      <c r="A18" s="41">
        <f>+A17+1</f>
        <v>2</v>
      </c>
      <c r="B18" s="44" t="s">
        <v>12</v>
      </c>
      <c r="C18" s="47" t="s">
        <v>11</v>
      </c>
      <c r="D18" s="43">
        <v>50</v>
      </c>
      <c r="E18" s="19">
        <f>+J18</f>
        <v>3600</v>
      </c>
      <c r="F18" s="33">
        <f>+D18*E18</f>
        <v>180000</v>
      </c>
      <c r="H18" s="32">
        <f>45000/15</f>
        <v>3000</v>
      </c>
      <c r="I18" s="21">
        <v>1.2</v>
      </c>
      <c r="J18" s="59">
        <f t="shared" ref="J18:J32" si="0">H18*I18</f>
        <v>3600</v>
      </c>
    </row>
    <row r="19" spans="1:10" ht="17.100000000000001" customHeight="1" x14ac:dyDescent="0.25">
      <c r="A19" s="41">
        <f t="shared" ref="A19:A33" si="1">+A18+1</f>
        <v>3</v>
      </c>
      <c r="B19" s="44" t="s">
        <v>13</v>
      </c>
      <c r="C19" s="47" t="s">
        <v>11</v>
      </c>
      <c r="D19" s="43">
        <v>50</v>
      </c>
      <c r="E19" s="19">
        <v>2000</v>
      </c>
      <c r="F19" s="33">
        <f t="shared" ref="F19:F28" si="2">+D19*E19</f>
        <v>100000</v>
      </c>
      <c r="H19" s="32">
        <f>23000/15</f>
        <v>1533.3333333333333</v>
      </c>
      <c r="I19" s="21">
        <v>1.2</v>
      </c>
      <c r="J19" s="59">
        <f t="shared" si="0"/>
        <v>1839.9999999999998</v>
      </c>
    </row>
    <row r="20" spans="1:10" ht="17.100000000000001" customHeight="1" x14ac:dyDescent="0.25">
      <c r="A20" s="41">
        <f t="shared" si="1"/>
        <v>4</v>
      </c>
      <c r="B20" s="44" t="s">
        <v>26</v>
      </c>
      <c r="C20" s="47" t="s">
        <v>30</v>
      </c>
      <c r="D20" s="43">
        <v>25</v>
      </c>
      <c r="E20" s="19">
        <f>+J20</f>
        <v>3600</v>
      </c>
      <c r="F20" s="33">
        <f t="shared" si="2"/>
        <v>90000</v>
      </c>
      <c r="H20" s="32">
        <v>3000</v>
      </c>
      <c r="I20" s="21">
        <v>1.2</v>
      </c>
      <c r="J20" s="59">
        <f t="shared" si="0"/>
        <v>3600</v>
      </c>
    </row>
    <row r="21" spans="1:10" ht="17.100000000000001" customHeight="1" x14ac:dyDescent="0.25">
      <c r="A21" s="41">
        <f t="shared" si="1"/>
        <v>5</v>
      </c>
      <c r="B21" s="44" t="s">
        <v>35</v>
      </c>
      <c r="C21" s="47" t="s">
        <v>30</v>
      </c>
      <c r="D21" s="43">
        <v>25</v>
      </c>
      <c r="E21" s="19">
        <v>3000</v>
      </c>
      <c r="F21" s="33">
        <f t="shared" si="2"/>
        <v>75000</v>
      </c>
      <c r="H21" s="32">
        <v>2500</v>
      </c>
      <c r="I21" s="21">
        <v>1.2</v>
      </c>
      <c r="J21" s="59">
        <f t="shared" si="0"/>
        <v>3000</v>
      </c>
    </row>
    <row r="22" spans="1:10" ht="17.100000000000001" customHeight="1" x14ac:dyDescent="0.25">
      <c r="A22" s="41">
        <f t="shared" si="1"/>
        <v>6</v>
      </c>
      <c r="B22" s="44" t="s">
        <v>34</v>
      </c>
      <c r="C22" s="47" t="s">
        <v>11</v>
      </c>
      <c r="D22" s="43">
        <v>50</v>
      </c>
      <c r="E22" s="19">
        <v>1200</v>
      </c>
      <c r="F22" s="33">
        <f t="shared" si="2"/>
        <v>60000</v>
      </c>
      <c r="H22" s="32">
        <v>992</v>
      </c>
      <c r="I22" s="21">
        <v>1.2</v>
      </c>
      <c r="J22" s="59">
        <f t="shared" si="0"/>
        <v>1190.3999999999999</v>
      </c>
    </row>
    <row r="23" spans="1:10" ht="17.100000000000001" customHeight="1" x14ac:dyDescent="0.25">
      <c r="A23" s="41">
        <f t="shared" si="1"/>
        <v>7</v>
      </c>
      <c r="B23" s="44" t="s">
        <v>14</v>
      </c>
      <c r="C23" s="47" t="s">
        <v>1</v>
      </c>
      <c r="D23" s="43">
        <v>4</v>
      </c>
      <c r="E23" s="19">
        <v>1500</v>
      </c>
      <c r="F23" s="33">
        <f t="shared" si="2"/>
        <v>6000</v>
      </c>
      <c r="H23" s="32">
        <v>1100</v>
      </c>
      <c r="I23" s="21">
        <v>1.2</v>
      </c>
      <c r="J23" s="59">
        <f t="shared" si="0"/>
        <v>1320</v>
      </c>
    </row>
    <row r="24" spans="1:10" ht="17.100000000000001" customHeight="1" x14ac:dyDescent="0.25">
      <c r="A24" s="41">
        <f t="shared" si="1"/>
        <v>8</v>
      </c>
      <c r="B24" s="44" t="s">
        <v>15</v>
      </c>
      <c r="C24" s="47" t="s">
        <v>11</v>
      </c>
      <c r="D24" s="43">
        <v>5</v>
      </c>
      <c r="E24" s="19">
        <v>5600</v>
      </c>
      <c r="F24" s="33">
        <f t="shared" si="2"/>
        <v>28000</v>
      </c>
      <c r="H24" s="32">
        <v>4300</v>
      </c>
      <c r="I24" s="21">
        <v>1.2</v>
      </c>
      <c r="J24" s="59">
        <f t="shared" si="0"/>
        <v>5160</v>
      </c>
    </row>
    <row r="25" spans="1:10" ht="17.100000000000001" customHeight="1" x14ac:dyDescent="0.25">
      <c r="A25" s="41">
        <f t="shared" si="1"/>
        <v>9</v>
      </c>
      <c r="B25" s="44" t="s">
        <v>16</v>
      </c>
      <c r="C25" s="47" t="s">
        <v>1</v>
      </c>
      <c r="D25" s="43">
        <v>4</v>
      </c>
      <c r="E25" s="53">
        <v>1500</v>
      </c>
      <c r="F25" s="33">
        <f t="shared" si="2"/>
        <v>6000</v>
      </c>
      <c r="G25" s="18"/>
      <c r="H25" s="32">
        <v>1000</v>
      </c>
      <c r="I25" s="21">
        <v>1.2</v>
      </c>
      <c r="J25" s="59">
        <f t="shared" si="0"/>
        <v>1200</v>
      </c>
    </row>
    <row r="26" spans="1:10" s="30" customFormat="1" ht="17.100000000000001" customHeight="1" x14ac:dyDescent="0.25">
      <c r="A26" s="41">
        <f>+A25+1</f>
        <v>10</v>
      </c>
      <c r="B26" s="44" t="s">
        <v>17</v>
      </c>
      <c r="C26" s="47" t="s">
        <v>1</v>
      </c>
      <c r="D26" s="43">
        <v>1</v>
      </c>
      <c r="E26" s="54">
        <f>+J26</f>
        <v>2400</v>
      </c>
      <c r="F26" s="33">
        <f t="shared" si="2"/>
        <v>2400</v>
      </c>
      <c r="G26" s="29"/>
      <c r="H26" s="32">
        <v>2000</v>
      </c>
      <c r="I26" s="21">
        <v>1.2</v>
      </c>
      <c r="J26" s="59">
        <f t="shared" si="0"/>
        <v>2400</v>
      </c>
    </row>
    <row r="27" spans="1:10" s="30" customFormat="1" ht="17.100000000000001" customHeight="1" x14ac:dyDescent="0.25">
      <c r="A27" s="41">
        <f t="shared" si="1"/>
        <v>11</v>
      </c>
      <c r="B27" s="28" t="s">
        <v>18</v>
      </c>
      <c r="C27" s="47" t="s">
        <v>1</v>
      </c>
      <c r="D27" s="43">
        <v>4</v>
      </c>
      <c r="E27" s="54">
        <f>+J27</f>
        <v>2400</v>
      </c>
      <c r="F27" s="33">
        <f t="shared" si="2"/>
        <v>9600</v>
      </c>
      <c r="G27" s="29"/>
      <c r="H27" s="32">
        <v>2000</v>
      </c>
      <c r="I27" s="21">
        <v>1.2</v>
      </c>
      <c r="J27" s="59">
        <f t="shared" si="0"/>
        <v>2400</v>
      </c>
    </row>
    <row r="28" spans="1:10" s="30" customFormat="1" ht="17.100000000000001" customHeight="1" x14ac:dyDescent="0.25">
      <c r="A28" s="41">
        <f t="shared" si="1"/>
        <v>12</v>
      </c>
      <c r="B28" s="28" t="s">
        <v>27</v>
      </c>
      <c r="C28" s="47" t="s">
        <v>1</v>
      </c>
      <c r="D28" s="43">
        <v>1</v>
      </c>
      <c r="E28" s="54">
        <v>20000</v>
      </c>
      <c r="F28" s="33">
        <f t="shared" si="2"/>
        <v>20000</v>
      </c>
      <c r="G28" s="29"/>
      <c r="H28" s="32">
        <v>13000</v>
      </c>
      <c r="I28" s="21">
        <v>1.2</v>
      </c>
      <c r="J28" s="59">
        <f t="shared" si="0"/>
        <v>15600</v>
      </c>
    </row>
    <row r="29" spans="1:10" s="30" customFormat="1" ht="17.100000000000001" customHeight="1" x14ac:dyDescent="0.25">
      <c r="A29" s="41">
        <f t="shared" si="1"/>
        <v>13</v>
      </c>
      <c r="B29" s="28" t="s">
        <v>31</v>
      </c>
      <c r="C29" s="47" t="s">
        <v>1</v>
      </c>
      <c r="D29" s="43">
        <v>2</v>
      </c>
      <c r="E29" s="54">
        <v>2000</v>
      </c>
      <c r="F29" s="33">
        <f>+D29*E29</f>
        <v>4000</v>
      </c>
      <c r="G29" s="29"/>
      <c r="H29" s="32">
        <v>1100</v>
      </c>
      <c r="I29" s="21">
        <v>1.2</v>
      </c>
      <c r="J29" s="59">
        <f t="shared" si="0"/>
        <v>1320</v>
      </c>
    </row>
    <row r="30" spans="1:10" ht="17.100000000000001" customHeight="1" x14ac:dyDescent="0.25">
      <c r="A30" s="41">
        <f t="shared" si="1"/>
        <v>14</v>
      </c>
      <c r="B30" s="28" t="s">
        <v>19</v>
      </c>
      <c r="C30" s="47" t="s">
        <v>1</v>
      </c>
      <c r="D30" s="43">
        <v>2</v>
      </c>
      <c r="E30" s="54">
        <v>2800</v>
      </c>
      <c r="F30" s="33">
        <f t="shared" ref="F30" si="3">+D30*E30</f>
        <v>5600</v>
      </c>
      <c r="G30" s="18"/>
      <c r="H30" s="32">
        <v>2100</v>
      </c>
      <c r="I30" s="21">
        <v>1.2</v>
      </c>
      <c r="J30" s="59">
        <f t="shared" si="0"/>
        <v>2520</v>
      </c>
    </row>
    <row r="31" spans="1:10" ht="17.100000000000001" customHeight="1" x14ac:dyDescent="0.25">
      <c r="A31" s="41">
        <f t="shared" si="1"/>
        <v>15</v>
      </c>
      <c r="B31" s="61" t="s">
        <v>28</v>
      </c>
      <c r="C31" s="47" t="s">
        <v>1</v>
      </c>
      <c r="D31" s="43">
        <v>4</v>
      </c>
      <c r="E31" s="54">
        <v>1000</v>
      </c>
      <c r="F31" s="33">
        <f>+D31*E31</f>
        <v>4000</v>
      </c>
      <c r="G31" s="18"/>
      <c r="H31" s="32">
        <v>1000</v>
      </c>
      <c r="I31" s="21">
        <v>1.2</v>
      </c>
      <c r="J31" s="59">
        <f t="shared" si="0"/>
        <v>1200</v>
      </c>
    </row>
    <row r="32" spans="1:10" ht="17.100000000000001" customHeight="1" x14ac:dyDescent="0.25">
      <c r="A32" s="41">
        <f t="shared" si="1"/>
        <v>16</v>
      </c>
      <c r="B32" s="61" t="s">
        <v>36</v>
      </c>
      <c r="C32" s="47" t="s">
        <v>1</v>
      </c>
      <c r="D32" s="43">
        <v>2</v>
      </c>
      <c r="E32" s="54">
        <v>1000</v>
      </c>
      <c r="F32" s="33">
        <f>+D32*E32</f>
        <v>2000</v>
      </c>
      <c r="G32" s="18"/>
      <c r="H32" s="32">
        <v>500</v>
      </c>
      <c r="I32" s="21">
        <v>1.2</v>
      </c>
      <c r="J32" s="59">
        <f t="shared" si="0"/>
        <v>600</v>
      </c>
    </row>
    <row r="33" spans="1:16" s="30" customFormat="1" ht="17.100000000000001" customHeight="1" x14ac:dyDescent="0.25">
      <c r="A33" s="41">
        <f t="shared" si="1"/>
        <v>17</v>
      </c>
      <c r="B33" s="28" t="s">
        <v>29</v>
      </c>
      <c r="C33" s="47" t="s">
        <v>1</v>
      </c>
      <c r="D33" s="43">
        <v>1</v>
      </c>
      <c r="E33" s="54">
        <f>+J33</f>
        <v>96000</v>
      </c>
      <c r="F33" s="33">
        <f t="shared" ref="F33:F35" si="4">+D33*E33</f>
        <v>96000</v>
      </c>
      <c r="G33" s="29"/>
      <c r="H33" s="32">
        <v>80000</v>
      </c>
      <c r="I33" s="21">
        <v>1.2</v>
      </c>
      <c r="J33" s="59">
        <f>+H33*I33</f>
        <v>96000</v>
      </c>
    </row>
    <row r="34" spans="1:16" s="30" customFormat="1" ht="17.100000000000001" customHeight="1" x14ac:dyDescent="0.25">
      <c r="A34" s="41"/>
      <c r="B34" s="28" t="s">
        <v>38</v>
      </c>
      <c r="C34" s="47" t="s">
        <v>1</v>
      </c>
      <c r="D34" s="43">
        <v>1</v>
      </c>
      <c r="E34" s="54">
        <v>10000</v>
      </c>
      <c r="F34" s="33">
        <f t="shared" si="4"/>
        <v>10000</v>
      </c>
      <c r="G34" s="29"/>
      <c r="H34" s="32"/>
      <c r="I34" s="21"/>
      <c r="J34" s="59"/>
      <c r="P34" s="64"/>
    </row>
    <row r="35" spans="1:16" s="30" customFormat="1" ht="17.100000000000001" customHeight="1" x14ac:dyDescent="0.25">
      <c r="A35" s="41">
        <f>+A31+1</f>
        <v>16</v>
      </c>
      <c r="B35" s="28" t="s">
        <v>41</v>
      </c>
      <c r="C35" s="47" t="s">
        <v>1</v>
      </c>
      <c r="D35" s="43">
        <v>1</v>
      </c>
      <c r="E35" s="54">
        <v>10000</v>
      </c>
      <c r="F35" s="33">
        <f t="shared" si="4"/>
        <v>10000</v>
      </c>
      <c r="G35" s="29"/>
      <c r="H35" s="32"/>
      <c r="I35" s="21"/>
      <c r="J35" s="59">
        <f>H35*I35</f>
        <v>0</v>
      </c>
      <c r="P35" s="64"/>
    </row>
    <row r="36" spans="1:16" s="30" customFormat="1" ht="17.100000000000001" customHeight="1" x14ac:dyDescent="0.25">
      <c r="A36" s="41"/>
      <c r="B36" s="28"/>
      <c r="C36" s="47"/>
      <c r="D36" s="43"/>
      <c r="E36" s="54"/>
      <c r="F36" s="33"/>
      <c r="G36" s="29"/>
      <c r="H36" s="32"/>
      <c r="I36" s="21"/>
      <c r="J36" s="59"/>
      <c r="P36" s="64"/>
    </row>
    <row r="37" spans="1:16" ht="17.100000000000001" customHeight="1" x14ac:dyDescent="0.25">
      <c r="A37" s="41"/>
      <c r="B37" s="61" t="s">
        <v>61</v>
      </c>
      <c r="C37" s="47"/>
      <c r="D37" s="43"/>
      <c r="E37" s="54"/>
      <c r="F37" s="33"/>
      <c r="G37" s="18"/>
      <c r="I37" s="21"/>
    </row>
    <row r="38" spans="1:16" ht="17.100000000000001" customHeight="1" x14ac:dyDescent="0.25">
      <c r="A38" s="10"/>
      <c r="B38" s="13"/>
      <c r="C38" s="7"/>
      <c r="D38" s="8">
        <v>2</v>
      </c>
      <c r="E38" s="20">
        <v>58407.428571428572</v>
      </c>
      <c r="F38" s="12">
        <f>+D38*E38</f>
        <v>116814.85714285714</v>
      </c>
      <c r="G38" s="18"/>
      <c r="I38" s="56"/>
      <c r="P38" s="4">
        <v>408852</v>
      </c>
    </row>
    <row r="39" spans="1:16" ht="17.100000000000001" customHeight="1" x14ac:dyDescent="0.25">
      <c r="A39" s="10"/>
      <c r="B39" s="13"/>
      <c r="C39" s="7"/>
      <c r="D39" s="8"/>
      <c r="E39" s="20"/>
      <c r="F39" s="12"/>
      <c r="G39" s="18"/>
      <c r="I39" s="56"/>
    </row>
    <row r="40" spans="1:16" ht="17.100000000000001" customHeight="1" x14ac:dyDescent="0.25">
      <c r="A40" s="10"/>
      <c r="B40" s="13"/>
      <c r="C40" s="7"/>
      <c r="D40" s="8"/>
      <c r="E40" s="20"/>
      <c r="F40" s="12"/>
      <c r="G40" s="18"/>
      <c r="I40" s="56"/>
    </row>
    <row r="41" spans="1:16" ht="17.100000000000001" customHeight="1" x14ac:dyDescent="0.25">
      <c r="A41" s="10"/>
      <c r="B41" s="13"/>
      <c r="C41" s="7"/>
      <c r="D41" s="8"/>
      <c r="E41" s="20"/>
      <c r="F41" s="12"/>
      <c r="G41" s="18"/>
      <c r="I41" s="56"/>
      <c r="P41" s="4">
        <v>7</v>
      </c>
    </row>
    <row r="42" spans="1:16" ht="17.100000000000001" customHeight="1" x14ac:dyDescent="0.25">
      <c r="A42" s="10"/>
      <c r="B42" s="58" t="s">
        <v>20</v>
      </c>
      <c r="C42" s="7"/>
      <c r="D42" s="8"/>
      <c r="E42" s="20"/>
      <c r="F42" s="12"/>
      <c r="G42" s="18"/>
      <c r="I42" s="56"/>
      <c r="P42" s="62">
        <f>P38/7</f>
        <v>58407.428571428572</v>
      </c>
    </row>
    <row r="43" spans="1:16" ht="17.100000000000001" customHeight="1" x14ac:dyDescent="0.25">
      <c r="A43" s="10"/>
      <c r="B43" s="57" t="s">
        <v>21</v>
      </c>
      <c r="C43" s="7"/>
      <c r="D43" s="8"/>
      <c r="E43" s="20"/>
      <c r="F43" s="12"/>
      <c r="G43" s="18"/>
      <c r="I43" s="56"/>
    </row>
    <row r="44" spans="1:16" ht="17.100000000000001" customHeight="1" x14ac:dyDescent="0.25">
      <c r="A44" s="10"/>
      <c r="B44" s="57" t="s">
        <v>22</v>
      </c>
      <c r="C44" s="7"/>
      <c r="D44" s="8"/>
      <c r="E44" s="20"/>
      <c r="F44" s="12"/>
      <c r="G44" s="18"/>
      <c r="I44" s="56"/>
    </row>
    <row r="45" spans="1:16" ht="17.100000000000001" customHeight="1" x14ac:dyDescent="0.25">
      <c r="A45" s="10"/>
      <c r="B45" s="57" t="s">
        <v>23</v>
      </c>
      <c r="C45" s="7"/>
      <c r="D45" s="8"/>
      <c r="E45" s="20"/>
      <c r="F45" s="12"/>
      <c r="G45" s="18"/>
      <c r="I45" s="56"/>
    </row>
    <row r="46" spans="1:16" ht="17.100000000000001" customHeight="1" x14ac:dyDescent="0.25">
      <c r="A46" s="6"/>
      <c r="B46" s="45"/>
      <c r="C46" s="7"/>
      <c r="D46" s="11"/>
      <c r="E46" s="25"/>
      <c r="F46" s="12"/>
      <c r="G46" s="18"/>
      <c r="I46" s="56"/>
    </row>
    <row r="47" spans="1:16" s="17" customFormat="1" ht="17.100000000000001" customHeight="1" x14ac:dyDescent="0.25">
      <c r="A47" s="82" t="s">
        <v>10</v>
      </c>
      <c r="B47" s="82"/>
      <c r="C47" s="82"/>
      <c r="D47" s="82"/>
      <c r="E47" s="82"/>
      <c r="F47" s="22">
        <f>SUM(F17:F46)</f>
        <v>1850838.5859564163</v>
      </c>
      <c r="G47" s="18"/>
      <c r="H47" s="32"/>
      <c r="I47" s="21"/>
      <c r="J47" s="59"/>
    </row>
    <row r="48" spans="1:16" s="17" customFormat="1" ht="17.100000000000001" customHeight="1" x14ac:dyDescent="0.25">
      <c r="A48" s="82" t="s">
        <v>5</v>
      </c>
      <c r="B48" s="82"/>
      <c r="C48" s="82"/>
      <c r="D48" s="82"/>
      <c r="E48" s="82"/>
      <c r="F48" s="34">
        <f>+F47*0.18</f>
        <v>333150.94547215494</v>
      </c>
      <c r="G48" s="18"/>
      <c r="H48" s="32"/>
      <c r="I48" s="21"/>
      <c r="J48" s="59"/>
    </row>
    <row r="49" spans="1:10" s="17" customFormat="1" ht="17.100000000000001" customHeight="1" x14ac:dyDescent="0.25">
      <c r="A49" s="82" t="s">
        <v>6</v>
      </c>
      <c r="B49" s="82"/>
      <c r="C49" s="82"/>
      <c r="D49" s="82"/>
      <c r="E49" s="82"/>
      <c r="F49" s="22">
        <f>SUM(F47:F48)</f>
        <v>2183989.5314285713</v>
      </c>
      <c r="G49" s="18"/>
      <c r="H49" s="32"/>
      <c r="I49" s="21"/>
      <c r="J49" s="59"/>
    </row>
    <row r="50" spans="1:10" s="17" customFormat="1" ht="17.100000000000001" customHeight="1" x14ac:dyDescent="0.25">
      <c r="C50" s="48"/>
      <c r="E50" s="18"/>
      <c r="G50" s="18"/>
      <c r="H50" s="32"/>
      <c r="I50" s="21"/>
      <c r="J50" s="59"/>
    </row>
    <row r="51" spans="1:10" s="17" customFormat="1" ht="17.100000000000001" customHeight="1" x14ac:dyDescent="0.25">
      <c r="A51" s="26" t="s">
        <v>8</v>
      </c>
      <c r="C51" s="48"/>
      <c r="E51" s="18"/>
      <c r="G51" s="18"/>
      <c r="H51" s="32"/>
      <c r="I51" s="21"/>
      <c r="J51" s="59"/>
    </row>
    <row r="52" spans="1:10" s="17" customFormat="1" ht="17.100000000000001" customHeight="1" x14ac:dyDescent="0.25">
      <c r="A52" s="39" t="s">
        <v>62</v>
      </c>
      <c r="C52" s="48"/>
      <c r="E52" s="18"/>
      <c r="G52" s="18"/>
      <c r="H52" s="32"/>
      <c r="I52" s="21"/>
      <c r="J52" s="59"/>
    </row>
    <row r="53" spans="1:10" s="17" customFormat="1" ht="17.100000000000001" customHeight="1" x14ac:dyDescent="0.25">
      <c r="C53" s="48"/>
      <c r="E53" s="18"/>
      <c r="G53" s="18"/>
      <c r="H53" s="32"/>
      <c r="I53" s="21"/>
      <c r="J53" s="59"/>
    </row>
    <row r="54" spans="1:10" s="17" customFormat="1" ht="17.100000000000001" customHeight="1" x14ac:dyDescent="0.25">
      <c r="A54" s="27" t="s">
        <v>7</v>
      </c>
      <c r="C54" s="48"/>
      <c r="E54" s="18"/>
      <c r="G54" s="18"/>
      <c r="H54" s="32"/>
      <c r="I54" s="21"/>
      <c r="J54" s="59"/>
    </row>
    <row r="55" spans="1:10" s="17" customFormat="1" ht="17.100000000000001" customHeight="1" x14ac:dyDescent="0.25">
      <c r="C55" s="48"/>
      <c r="E55" s="18"/>
      <c r="G55" s="18"/>
      <c r="H55" s="32"/>
      <c r="I55" s="21"/>
      <c r="J55" s="59"/>
    </row>
    <row r="56" spans="1:10" s="17" customFormat="1" ht="17.100000000000001" customHeight="1" x14ac:dyDescent="0.25">
      <c r="C56" s="48"/>
      <c r="E56" s="18"/>
      <c r="G56" s="18"/>
      <c r="H56" s="32"/>
      <c r="I56" s="21"/>
      <c r="J56" s="59"/>
    </row>
  </sheetData>
  <mergeCells count="4">
    <mergeCell ref="E14:F14"/>
    <mergeCell ref="A47:E47"/>
    <mergeCell ref="A48:E48"/>
    <mergeCell ref="A49:E4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BAC51-6470-463F-B470-3D6262EEF732}">
  <dimension ref="A2:J51"/>
  <sheetViews>
    <sheetView topLeftCell="A7" zoomScaleNormal="100" workbookViewId="0">
      <selection activeCell="C35" sqref="C35"/>
    </sheetView>
  </sheetViews>
  <sheetFormatPr baseColWidth="10" defaultColWidth="9.140625" defaultRowHeight="17.100000000000001" customHeight="1" x14ac:dyDescent="0.25"/>
  <cols>
    <col min="1" max="1" width="6.140625" style="9" customWidth="1"/>
    <col min="2" max="2" width="52.28515625" style="4" customWidth="1"/>
    <col min="3" max="3" width="7.85546875" style="49" customWidth="1"/>
    <col min="4" max="4" width="10" style="14" customWidth="1"/>
    <col min="5" max="5" width="15.85546875" style="14" customWidth="1"/>
    <col min="6" max="6" width="15.7109375" style="4" bestFit="1" customWidth="1"/>
    <col min="7" max="7" width="8.7109375" style="14" customWidth="1"/>
    <col min="8" max="8" width="13.28515625" style="32" customWidth="1"/>
    <col min="9" max="9" width="9" style="55" customWidth="1"/>
    <col min="10" max="10" width="12.42578125" style="59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2" spans="1:10" ht="17.100000000000001" customHeight="1" x14ac:dyDescent="0.25">
      <c r="A2" s="1"/>
      <c r="B2" s="1"/>
      <c r="C2" s="31"/>
      <c r="D2" s="2"/>
      <c r="E2" s="2"/>
      <c r="F2" s="3"/>
    </row>
    <row r="3" spans="1:10" ht="17.100000000000001" customHeight="1" x14ac:dyDescent="0.25">
      <c r="A3" s="1"/>
      <c r="B3" s="1"/>
      <c r="C3" s="31"/>
      <c r="D3" s="2"/>
      <c r="E3" s="2"/>
      <c r="F3" s="3"/>
    </row>
    <row r="4" spans="1:10" ht="17.100000000000001" customHeight="1" x14ac:dyDescent="0.25">
      <c r="A4" s="5"/>
      <c r="B4" s="1"/>
      <c r="C4" s="31"/>
      <c r="D4" s="2"/>
      <c r="E4" s="2"/>
      <c r="F4" s="3"/>
    </row>
    <row r="5" spans="1:10" ht="17.100000000000001" customHeight="1" x14ac:dyDescent="0.25">
      <c r="B5" s="1"/>
      <c r="C5" s="31"/>
      <c r="D5" s="2"/>
      <c r="E5" s="2"/>
      <c r="F5" s="3"/>
    </row>
    <row r="6" spans="1:10" ht="17.100000000000001" customHeight="1" x14ac:dyDescent="0.25">
      <c r="A6" s="5" t="s">
        <v>78</v>
      </c>
      <c r="B6" s="1"/>
      <c r="C6" s="31"/>
      <c r="D6" s="2"/>
      <c r="E6" s="2"/>
      <c r="F6" s="3"/>
    </row>
    <row r="7" spans="1:10" ht="17.100000000000001" customHeight="1" x14ac:dyDescent="0.25">
      <c r="A7" s="5"/>
      <c r="B7" s="40"/>
      <c r="C7" s="31"/>
      <c r="D7" s="2"/>
      <c r="E7" s="2"/>
      <c r="F7" s="3"/>
    </row>
    <row r="8" spans="1:10" s="17" customFormat="1" ht="17.100000000000001" customHeight="1" x14ac:dyDescent="0.25">
      <c r="B8" s="15"/>
      <c r="C8" s="46"/>
      <c r="D8" s="16"/>
      <c r="E8" s="2"/>
      <c r="F8" s="23"/>
      <c r="G8" s="18"/>
      <c r="H8" s="32"/>
      <c r="I8" s="21"/>
      <c r="J8" s="59"/>
    </row>
    <row r="9" spans="1:10" s="17" customFormat="1" ht="17.100000000000001" customHeight="1" x14ac:dyDescent="0.25">
      <c r="A9" s="52" t="s">
        <v>39</v>
      </c>
      <c r="B9" s="51"/>
      <c r="C9" s="51"/>
      <c r="D9" s="16"/>
      <c r="E9" s="2"/>
      <c r="F9" s="23"/>
      <c r="G9" s="18"/>
      <c r="H9" s="50"/>
      <c r="I9" s="21"/>
      <c r="J9" s="59"/>
    </row>
    <row r="10" spans="1:10" s="17" customFormat="1" ht="17.100000000000001" customHeight="1" x14ac:dyDescent="0.25">
      <c r="A10" s="60" t="s">
        <v>50</v>
      </c>
      <c r="B10" s="51"/>
      <c r="C10" s="51"/>
      <c r="D10" s="24"/>
      <c r="G10" s="18"/>
      <c r="H10" s="50"/>
      <c r="I10" s="21"/>
      <c r="J10" s="59"/>
    </row>
    <row r="11" spans="1:10" s="17" customFormat="1" ht="17.100000000000001" customHeight="1" x14ac:dyDescent="0.25">
      <c r="A11" s="60" t="s">
        <v>33</v>
      </c>
      <c r="B11" s="51"/>
      <c r="C11" s="51"/>
      <c r="D11" s="24"/>
      <c r="E11" s="81" t="s">
        <v>69</v>
      </c>
      <c r="F11" s="81"/>
      <c r="G11" s="18"/>
      <c r="H11" s="50"/>
      <c r="I11" s="21"/>
      <c r="J11" s="59"/>
    </row>
    <row r="12" spans="1:10" s="17" customFormat="1" ht="17.100000000000001" customHeight="1" x14ac:dyDescent="0.25">
      <c r="A12" s="21"/>
      <c r="B12" s="21"/>
      <c r="C12" s="21"/>
      <c r="D12" s="21"/>
      <c r="G12" s="18"/>
      <c r="H12" s="32"/>
      <c r="I12" s="21"/>
      <c r="J12" s="59"/>
    </row>
    <row r="13" spans="1:10" ht="17.100000000000001" customHeight="1" x14ac:dyDescent="0.25">
      <c r="A13" s="35" t="s">
        <v>0</v>
      </c>
      <c r="B13" s="35" t="s">
        <v>9</v>
      </c>
      <c r="C13" s="35" t="s">
        <v>1</v>
      </c>
      <c r="D13" s="36" t="s">
        <v>2</v>
      </c>
      <c r="E13" s="37" t="s">
        <v>3</v>
      </c>
      <c r="F13" s="38" t="s">
        <v>4</v>
      </c>
      <c r="G13" s="18"/>
      <c r="I13" s="21"/>
    </row>
    <row r="14" spans="1:10" ht="17.100000000000001" customHeight="1" x14ac:dyDescent="0.25">
      <c r="A14" s="41"/>
      <c r="B14" s="42" t="s">
        <v>79</v>
      </c>
      <c r="C14" s="47" t="s">
        <v>25</v>
      </c>
      <c r="D14" s="43">
        <v>1</v>
      </c>
      <c r="E14" s="19">
        <f>J14</f>
        <v>512711.8644067797</v>
      </c>
      <c r="F14" s="33">
        <f>+D14*E14</f>
        <v>512711.8644067797</v>
      </c>
      <c r="G14" s="18"/>
      <c r="H14" s="32">
        <f>550000/1.18</f>
        <v>466101.69491525425</v>
      </c>
      <c r="I14" s="21">
        <v>1.1000000000000001</v>
      </c>
      <c r="J14" s="59">
        <f>+H14*I14</f>
        <v>512711.8644067797</v>
      </c>
    </row>
    <row r="15" spans="1:10" ht="17.100000000000001" customHeight="1" x14ac:dyDescent="0.25">
      <c r="A15" s="41"/>
      <c r="B15" s="72" t="s">
        <v>77</v>
      </c>
      <c r="C15" s="47" t="s">
        <v>42</v>
      </c>
      <c r="D15" s="43">
        <v>1</v>
      </c>
      <c r="E15" s="19">
        <v>332567.42857142858</v>
      </c>
      <c r="F15" s="33">
        <f>+D15*E15</f>
        <v>332567.42857142858</v>
      </c>
      <c r="G15" s="18"/>
      <c r="I15" s="21"/>
    </row>
    <row r="16" spans="1:10" ht="17.100000000000001" customHeight="1" x14ac:dyDescent="0.25">
      <c r="A16" s="41"/>
      <c r="B16" s="68" t="s">
        <v>12</v>
      </c>
      <c r="C16" s="47"/>
      <c r="D16" s="43"/>
      <c r="E16" s="19"/>
      <c r="F16" s="33"/>
      <c r="H16" s="32">
        <f>45000/15</f>
        <v>3000</v>
      </c>
      <c r="I16" s="21">
        <v>1.2</v>
      </c>
      <c r="J16" s="59">
        <f t="shared" ref="J16:J31" si="0">H16*I16</f>
        <v>3600</v>
      </c>
    </row>
    <row r="17" spans="1:10" ht="17.100000000000001" customHeight="1" x14ac:dyDescent="0.25">
      <c r="A17" s="41"/>
      <c r="B17" s="68" t="s">
        <v>53</v>
      </c>
      <c r="C17" s="47"/>
      <c r="D17" s="43"/>
      <c r="E17" s="19"/>
      <c r="F17" s="33"/>
      <c r="H17" s="32">
        <f>23000/15</f>
        <v>1533.3333333333333</v>
      </c>
      <c r="I17" s="21">
        <v>1.2</v>
      </c>
      <c r="J17" s="59">
        <f t="shared" si="0"/>
        <v>1839.9999999999998</v>
      </c>
    </row>
    <row r="18" spans="1:10" ht="17.100000000000001" customHeight="1" x14ac:dyDescent="0.25">
      <c r="A18" s="41"/>
      <c r="B18" s="68" t="s">
        <v>26</v>
      </c>
      <c r="C18" s="47"/>
      <c r="D18" s="43"/>
      <c r="E18" s="19"/>
      <c r="F18" s="33"/>
      <c r="H18" s="32">
        <v>3000</v>
      </c>
      <c r="I18" s="21">
        <v>1.2</v>
      </c>
      <c r="J18" s="59">
        <f t="shared" si="0"/>
        <v>3600</v>
      </c>
    </row>
    <row r="19" spans="1:10" ht="17.100000000000001" customHeight="1" x14ac:dyDescent="0.25">
      <c r="A19" s="41"/>
      <c r="B19" s="68" t="s">
        <v>35</v>
      </c>
      <c r="C19" s="47"/>
      <c r="D19" s="43"/>
      <c r="E19" s="19"/>
      <c r="F19" s="33"/>
      <c r="H19" s="32">
        <v>2500</v>
      </c>
      <c r="I19" s="21">
        <v>1.2</v>
      </c>
      <c r="J19" s="59">
        <f t="shared" si="0"/>
        <v>3000</v>
      </c>
    </row>
    <row r="20" spans="1:10" ht="17.100000000000001" customHeight="1" x14ac:dyDescent="0.25">
      <c r="A20" s="41"/>
      <c r="B20" s="68" t="s">
        <v>34</v>
      </c>
      <c r="C20" s="47"/>
      <c r="D20" s="43"/>
      <c r="E20" s="19"/>
      <c r="F20" s="33"/>
      <c r="H20" s="32">
        <v>992</v>
      </c>
      <c r="I20" s="21">
        <v>1.2</v>
      </c>
      <c r="J20" s="59">
        <f t="shared" si="0"/>
        <v>1190.3999999999999</v>
      </c>
    </row>
    <row r="21" spans="1:10" ht="15.75" x14ac:dyDescent="0.25">
      <c r="A21" s="41"/>
      <c r="B21" s="68" t="s">
        <v>14</v>
      </c>
      <c r="C21" s="47"/>
      <c r="D21" s="43"/>
      <c r="E21" s="19"/>
      <c r="F21" s="33"/>
      <c r="H21" s="32">
        <v>1100</v>
      </c>
      <c r="I21" s="21">
        <v>1.2</v>
      </c>
      <c r="J21" s="59">
        <f t="shared" si="0"/>
        <v>1320</v>
      </c>
    </row>
    <row r="22" spans="1:10" ht="17.100000000000001" customHeight="1" x14ac:dyDescent="0.25">
      <c r="A22" s="41"/>
      <c r="B22" s="68" t="s">
        <v>15</v>
      </c>
      <c r="C22" s="47"/>
      <c r="D22" s="43"/>
      <c r="E22" s="19"/>
      <c r="F22" s="33"/>
      <c r="H22" s="32">
        <v>4300</v>
      </c>
      <c r="I22" s="21">
        <v>1.2</v>
      </c>
      <c r="J22" s="59">
        <f t="shared" si="0"/>
        <v>5160</v>
      </c>
    </row>
    <row r="23" spans="1:10" ht="17.100000000000001" customHeight="1" x14ac:dyDescent="0.25">
      <c r="A23" s="41"/>
      <c r="B23" s="68" t="s">
        <v>16</v>
      </c>
      <c r="C23" s="47"/>
      <c r="D23" s="43"/>
      <c r="E23" s="53"/>
      <c r="F23" s="33"/>
      <c r="G23" s="18"/>
      <c r="H23" s="32">
        <v>1000</v>
      </c>
      <c r="I23" s="21">
        <v>1.2</v>
      </c>
      <c r="J23" s="59">
        <f t="shared" si="0"/>
        <v>1200</v>
      </c>
    </row>
    <row r="24" spans="1:10" s="30" customFormat="1" ht="17.100000000000001" customHeight="1" x14ac:dyDescent="0.25">
      <c r="A24" s="41"/>
      <c r="B24" s="69" t="s">
        <v>18</v>
      </c>
      <c r="C24" s="47"/>
      <c r="D24" s="43"/>
      <c r="E24" s="54"/>
      <c r="F24" s="33"/>
      <c r="G24" s="29"/>
      <c r="H24" s="32">
        <v>2000</v>
      </c>
      <c r="I24" s="21">
        <v>1.2</v>
      </c>
      <c r="J24" s="59">
        <f t="shared" si="0"/>
        <v>2400</v>
      </c>
    </row>
    <row r="25" spans="1:10" s="30" customFormat="1" ht="17.100000000000001" customHeight="1" x14ac:dyDescent="0.25">
      <c r="A25" s="41"/>
      <c r="B25" s="69" t="s">
        <v>27</v>
      </c>
      <c r="C25" s="47"/>
      <c r="D25" s="43"/>
      <c r="E25" s="54"/>
      <c r="F25" s="33"/>
      <c r="G25" s="29"/>
      <c r="H25" s="32">
        <v>13000</v>
      </c>
      <c r="I25" s="21">
        <v>1.2</v>
      </c>
      <c r="J25" s="59">
        <f t="shared" si="0"/>
        <v>15600</v>
      </c>
    </row>
    <row r="26" spans="1:10" s="30" customFormat="1" ht="17.100000000000001" customHeight="1" x14ac:dyDescent="0.25">
      <c r="A26" s="41"/>
      <c r="B26" s="69" t="s">
        <v>52</v>
      </c>
      <c r="C26" s="47"/>
      <c r="D26" s="43"/>
      <c r="E26" s="54"/>
      <c r="F26" s="33"/>
      <c r="G26" s="29"/>
      <c r="H26" s="32"/>
      <c r="I26" s="21"/>
      <c r="J26" s="59"/>
    </row>
    <row r="27" spans="1:10" s="30" customFormat="1" ht="17.100000000000001" customHeight="1" x14ac:dyDescent="0.25">
      <c r="A27" s="41"/>
      <c r="B27" s="69" t="s">
        <v>31</v>
      </c>
      <c r="C27" s="47"/>
      <c r="D27" s="43"/>
      <c r="E27" s="54"/>
      <c r="F27" s="33"/>
      <c r="G27" s="29"/>
      <c r="H27" s="32">
        <v>1100</v>
      </c>
      <c r="I27" s="21">
        <v>1.2</v>
      </c>
      <c r="J27" s="59">
        <f t="shared" si="0"/>
        <v>1320</v>
      </c>
    </row>
    <row r="28" spans="1:10" ht="17.100000000000001" customHeight="1" x14ac:dyDescent="0.25">
      <c r="A28" s="41"/>
      <c r="B28" s="69" t="s">
        <v>19</v>
      </c>
      <c r="C28" s="47"/>
      <c r="D28" s="43"/>
      <c r="E28" s="54"/>
      <c r="F28" s="33"/>
      <c r="G28" s="18"/>
      <c r="H28" s="32">
        <v>2100</v>
      </c>
      <c r="I28" s="21">
        <v>1.2</v>
      </c>
      <c r="J28" s="59">
        <f t="shared" si="0"/>
        <v>2520</v>
      </c>
    </row>
    <row r="29" spans="1:10" ht="17.100000000000001" customHeight="1" x14ac:dyDescent="0.25">
      <c r="A29" s="41"/>
      <c r="B29" s="69" t="s">
        <v>51</v>
      </c>
      <c r="C29" s="47"/>
      <c r="D29" s="43"/>
      <c r="E29" s="54"/>
      <c r="F29" s="33"/>
      <c r="G29" s="18"/>
      <c r="I29" s="21"/>
    </row>
    <row r="30" spans="1:10" ht="17.100000000000001" customHeight="1" x14ac:dyDescent="0.25">
      <c r="A30" s="41"/>
      <c r="B30" s="69" t="s">
        <v>53</v>
      </c>
      <c r="C30" s="47"/>
      <c r="D30" s="43"/>
      <c r="E30" s="54"/>
      <c r="F30" s="33"/>
      <c r="G30" s="18"/>
      <c r="I30" s="21"/>
    </row>
    <row r="31" spans="1:10" ht="17.100000000000001" customHeight="1" x14ac:dyDescent="0.25">
      <c r="A31" s="41"/>
      <c r="B31" s="70" t="s">
        <v>28</v>
      </c>
      <c r="C31" s="47"/>
      <c r="D31" s="43"/>
      <c r="E31" s="54"/>
      <c r="F31" s="33"/>
      <c r="G31" s="18"/>
      <c r="H31" s="32">
        <v>1000</v>
      </c>
      <c r="I31" s="21">
        <v>1.2</v>
      </c>
      <c r="J31" s="59">
        <f t="shared" si="0"/>
        <v>1200</v>
      </c>
    </row>
    <row r="32" spans="1:10" s="30" customFormat="1" ht="17.100000000000001" customHeight="1" x14ac:dyDescent="0.25">
      <c r="A32" s="41"/>
      <c r="B32" s="69" t="s">
        <v>41</v>
      </c>
      <c r="C32" s="47"/>
      <c r="D32" s="43"/>
      <c r="E32" s="54"/>
      <c r="F32" s="33"/>
      <c r="G32" s="29"/>
      <c r="H32" s="32"/>
      <c r="I32" s="21"/>
      <c r="J32" s="59">
        <f>H32*I32</f>
        <v>0</v>
      </c>
    </row>
    <row r="33" spans="1:10" s="30" customFormat="1" ht="17.100000000000001" customHeight="1" x14ac:dyDescent="0.25">
      <c r="A33" s="41"/>
      <c r="B33" s="28"/>
      <c r="C33" s="47"/>
      <c r="D33" s="43"/>
      <c r="E33" s="54"/>
      <c r="F33" s="33"/>
      <c r="G33" s="29"/>
      <c r="H33" s="32"/>
      <c r="I33" s="21"/>
      <c r="J33" s="59"/>
    </row>
    <row r="34" spans="1:10" ht="17.100000000000001" customHeight="1" x14ac:dyDescent="0.25">
      <c r="A34" s="41"/>
      <c r="B34" s="61"/>
      <c r="C34" s="47"/>
      <c r="D34" s="43"/>
      <c r="E34" s="54"/>
      <c r="F34" s="33"/>
      <c r="G34" s="18"/>
      <c r="I34" s="21"/>
    </row>
    <row r="35" spans="1:10" ht="17.100000000000001" customHeight="1" x14ac:dyDescent="0.25">
      <c r="A35" s="10"/>
      <c r="B35" s="71" t="s">
        <v>73</v>
      </c>
      <c r="C35" s="7"/>
      <c r="D35" s="74"/>
      <c r="E35" s="75"/>
      <c r="F35" s="76"/>
      <c r="G35" s="18"/>
      <c r="I35" s="56"/>
    </row>
    <row r="36" spans="1:10" ht="17.100000000000001" customHeight="1" x14ac:dyDescent="0.25">
      <c r="A36" s="10"/>
      <c r="B36" s="13"/>
      <c r="C36" s="7"/>
      <c r="D36" s="8"/>
      <c r="E36" s="20"/>
      <c r="F36" s="12"/>
      <c r="G36" s="18"/>
      <c r="I36" s="56"/>
    </row>
    <row r="37" spans="1:10" ht="17.100000000000001" customHeight="1" x14ac:dyDescent="0.25">
      <c r="A37" s="10"/>
      <c r="B37" s="58" t="s">
        <v>20</v>
      </c>
      <c r="C37" s="7"/>
      <c r="D37" s="8"/>
      <c r="E37" s="20"/>
      <c r="F37" s="12"/>
      <c r="G37" s="18"/>
      <c r="I37" s="56"/>
    </row>
    <row r="38" spans="1:10" ht="17.100000000000001" customHeight="1" x14ac:dyDescent="0.25">
      <c r="A38" s="10"/>
      <c r="B38" s="57" t="s">
        <v>21</v>
      </c>
      <c r="C38" s="7"/>
      <c r="D38" s="8"/>
      <c r="E38" s="20"/>
      <c r="F38" s="12"/>
      <c r="G38" s="18"/>
      <c r="I38" s="56"/>
    </row>
    <row r="39" spans="1:10" ht="17.100000000000001" customHeight="1" x14ac:dyDescent="0.25">
      <c r="A39" s="10"/>
      <c r="B39" s="57" t="s">
        <v>22</v>
      </c>
      <c r="C39" s="7"/>
      <c r="D39" s="8"/>
      <c r="E39" s="20"/>
      <c r="F39" s="12"/>
      <c r="G39" s="18"/>
      <c r="I39" s="56"/>
    </row>
    <row r="40" spans="1:10" ht="17.100000000000001" customHeight="1" x14ac:dyDescent="0.25">
      <c r="A40" s="10"/>
      <c r="B40" s="57" t="s">
        <v>23</v>
      </c>
      <c r="C40" s="7"/>
      <c r="D40" s="8"/>
      <c r="E40" s="20"/>
      <c r="F40" s="12"/>
      <c r="G40" s="18"/>
      <c r="I40" s="56"/>
    </row>
    <row r="41" spans="1:10" ht="17.100000000000001" customHeight="1" x14ac:dyDescent="0.25">
      <c r="A41" s="6"/>
      <c r="B41" s="45"/>
      <c r="C41" s="7"/>
      <c r="D41" s="11"/>
      <c r="E41" s="25"/>
      <c r="F41" s="12"/>
      <c r="G41" s="18"/>
      <c r="I41" s="56"/>
    </row>
    <row r="42" spans="1:10" s="17" customFormat="1" ht="17.100000000000001" customHeight="1" x14ac:dyDescent="0.25">
      <c r="A42" s="82" t="s">
        <v>10</v>
      </c>
      <c r="B42" s="82"/>
      <c r="C42" s="82"/>
      <c r="D42" s="82"/>
      <c r="E42" s="82"/>
      <c r="F42" s="22">
        <f>SUM(F14:F41)</f>
        <v>845279.29297820828</v>
      </c>
      <c r="G42" s="18"/>
      <c r="H42" s="32"/>
      <c r="I42" s="21"/>
      <c r="J42" s="59"/>
    </row>
    <row r="43" spans="1:10" s="17" customFormat="1" ht="17.100000000000001" customHeight="1" x14ac:dyDescent="0.25">
      <c r="A43" s="82" t="s">
        <v>5</v>
      </c>
      <c r="B43" s="82"/>
      <c r="C43" s="82"/>
      <c r="D43" s="82"/>
      <c r="E43" s="82"/>
      <c r="F43" s="34">
        <f>+F42*0.18</f>
        <v>152150.27273607749</v>
      </c>
      <c r="G43" s="18"/>
      <c r="H43" s="32"/>
      <c r="I43" s="21"/>
      <c r="J43" s="59"/>
    </row>
    <row r="44" spans="1:10" s="17" customFormat="1" ht="17.100000000000001" customHeight="1" x14ac:dyDescent="0.25">
      <c r="A44" s="82" t="s">
        <v>6</v>
      </c>
      <c r="B44" s="82"/>
      <c r="C44" s="82"/>
      <c r="D44" s="82"/>
      <c r="E44" s="82"/>
      <c r="F44" s="22">
        <f>SUM(F42:F43)</f>
        <v>997429.56571428571</v>
      </c>
      <c r="G44" s="18"/>
      <c r="H44" s="32"/>
      <c r="I44" s="21"/>
      <c r="J44" s="59"/>
    </row>
    <row r="45" spans="1:10" s="17" customFormat="1" ht="17.100000000000001" customHeight="1" x14ac:dyDescent="0.25">
      <c r="C45" s="48"/>
      <c r="E45" s="18"/>
      <c r="G45" s="18"/>
      <c r="H45" s="32"/>
      <c r="I45" s="21"/>
      <c r="J45" s="59"/>
    </row>
    <row r="46" spans="1:10" s="17" customFormat="1" ht="17.100000000000001" customHeight="1" x14ac:dyDescent="0.25">
      <c r="A46" s="26" t="s">
        <v>8</v>
      </c>
      <c r="C46" s="48"/>
      <c r="E46" s="18"/>
      <c r="G46" s="18"/>
      <c r="H46" s="32"/>
      <c r="I46" s="21"/>
      <c r="J46" s="59"/>
    </row>
    <row r="47" spans="1:10" s="17" customFormat="1" ht="17.100000000000001" customHeight="1" x14ac:dyDescent="0.25">
      <c r="A47" s="39" t="s">
        <v>76</v>
      </c>
      <c r="C47" s="48"/>
      <c r="E47" s="18"/>
      <c r="G47" s="18"/>
      <c r="H47" s="32"/>
      <c r="I47" s="21"/>
      <c r="J47" s="59"/>
    </row>
    <row r="48" spans="1:10" s="17" customFormat="1" ht="17.100000000000001" customHeight="1" x14ac:dyDescent="0.25">
      <c r="C48" s="48"/>
      <c r="E48" s="18"/>
      <c r="G48" s="18"/>
      <c r="H48" s="32"/>
      <c r="I48" s="21"/>
      <c r="J48" s="59"/>
    </row>
    <row r="49" spans="1:10" s="17" customFormat="1" ht="17.100000000000001" customHeight="1" x14ac:dyDescent="0.25">
      <c r="A49" s="27" t="s">
        <v>7</v>
      </c>
      <c r="C49" s="48"/>
      <c r="E49" s="18"/>
      <c r="G49" s="18"/>
      <c r="H49" s="32"/>
      <c r="I49" s="21"/>
      <c r="J49" s="59"/>
    </row>
    <row r="50" spans="1:10" s="17" customFormat="1" ht="17.100000000000001" customHeight="1" x14ac:dyDescent="0.25">
      <c r="C50" s="48"/>
      <c r="E50" s="18"/>
      <c r="G50" s="18"/>
      <c r="H50" s="32"/>
      <c r="I50" s="21"/>
      <c r="J50" s="59"/>
    </row>
    <row r="51" spans="1:10" s="17" customFormat="1" ht="17.100000000000001" customHeight="1" x14ac:dyDescent="0.25">
      <c r="C51" s="48"/>
      <c r="E51" s="18"/>
      <c r="G51" s="18"/>
      <c r="H51" s="32"/>
      <c r="I51" s="21"/>
      <c r="J51" s="59"/>
    </row>
  </sheetData>
  <mergeCells count="4">
    <mergeCell ref="E11:F11"/>
    <mergeCell ref="A42:E42"/>
    <mergeCell ref="A43:E43"/>
    <mergeCell ref="A44:E44"/>
  </mergeCells>
  <printOptions horizontalCentered="1" verticalCentered="1"/>
  <pageMargins left="0.19685039370078741" right="0.19685039370078741" top="0.19685039370078741" bottom="0.74803149606299213" header="0.19685039370078741" footer="0.19685039370078741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51CE7-057D-4CD9-8E27-51735A9E4704}">
  <dimension ref="A1:R58"/>
  <sheetViews>
    <sheetView topLeftCell="A14" zoomScaleNormal="100" workbookViewId="0">
      <selection activeCell="A54" sqref="A54:XFD54"/>
    </sheetView>
  </sheetViews>
  <sheetFormatPr baseColWidth="10" defaultColWidth="9.140625" defaultRowHeight="17.100000000000001" customHeight="1" x14ac:dyDescent="0.25"/>
  <cols>
    <col min="1" max="1" width="6.140625" style="9" customWidth="1"/>
    <col min="2" max="2" width="49" style="4" customWidth="1"/>
    <col min="3" max="3" width="7.85546875" style="49" customWidth="1"/>
    <col min="4" max="4" width="10" style="14" customWidth="1"/>
    <col min="5" max="5" width="15.85546875" style="14" customWidth="1"/>
    <col min="6" max="6" width="15.7109375" style="4" bestFit="1" customWidth="1"/>
    <col min="7" max="7" width="8.7109375" style="14" customWidth="1"/>
    <col min="8" max="8" width="13.28515625" style="32" customWidth="1"/>
    <col min="9" max="9" width="9" style="55" customWidth="1"/>
    <col min="10" max="10" width="12.42578125" style="59" customWidth="1"/>
    <col min="11" max="16" width="9.140625" style="4"/>
    <col min="17" max="17" width="43.28515625" style="4" customWidth="1"/>
    <col min="18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8" ht="17.100000000000001" customHeight="1" x14ac:dyDescent="0.25">
      <c r="A1" s="1"/>
      <c r="B1" s="1"/>
      <c r="C1" s="31"/>
      <c r="D1" s="2"/>
      <c r="E1" s="2"/>
      <c r="F1" s="3"/>
    </row>
    <row r="2" spans="1:18" ht="17.100000000000001" customHeight="1" x14ac:dyDescent="0.25">
      <c r="A2" s="1"/>
      <c r="B2" s="1"/>
      <c r="C2" s="31"/>
      <c r="D2" s="2"/>
      <c r="E2" s="2"/>
      <c r="F2" s="3"/>
    </row>
    <row r="3" spans="1:18" ht="17.100000000000001" customHeight="1" x14ac:dyDescent="0.25">
      <c r="A3" s="1"/>
      <c r="B3" s="1"/>
      <c r="C3" s="31"/>
      <c r="D3" s="2"/>
      <c r="E3" s="2"/>
      <c r="F3" s="3"/>
    </row>
    <row r="4" spans="1:18" ht="17.100000000000001" customHeight="1" x14ac:dyDescent="0.25">
      <c r="A4" s="1"/>
      <c r="B4" s="1"/>
      <c r="C4" s="31"/>
      <c r="D4" s="2"/>
      <c r="E4" s="2"/>
      <c r="F4" s="3"/>
    </row>
    <row r="5" spans="1:18" ht="17.100000000000001" customHeight="1" x14ac:dyDescent="0.25">
      <c r="A5" s="1"/>
      <c r="B5" s="1"/>
      <c r="C5" s="31"/>
      <c r="D5" s="2"/>
      <c r="E5" s="2"/>
      <c r="F5" s="3"/>
    </row>
    <row r="6" spans="1:18" ht="17.100000000000001" customHeight="1" x14ac:dyDescent="0.25">
      <c r="A6" s="1"/>
      <c r="B6" s="1"/>
      <c r="C6" s="31"/>
      <c r="D6" s="2"/>
      <c r="E6" s="2"/>
      <c r="F6" s="3"/>
    </row>
    <row r="7" spans="1:18" ht="17.100000000000001" customHeight="1" x14ac:dyDescent="0.25">
      <c r="A7" s="5"/>
      <c r="B7" s="1"/>
      <c r="C7" s="31"/>
      <c r="D7" s="2"/>
      <c r="E7" s="2"/>
      <c r="F7" s="3"/>
    </row>
    <row r="8" spans="1:18" ht="17.100000000000001" customHeight="1" x14ac:dyDescent="0.25">
      <c r="B8" s="1"/>
      <c r="C8" s="31"/>
      <c r="D8" s="2"/>
      <c r="E8" s="2"/>
      <c r="F8" s="3"/>
      <c r="Q8" s="4" t="s">
        <v>81</v>
      </c>
      <c r="R8" s="4" t="s">
        <v>82</v>
      </c>
    </row>
    <row r="9" spans="1:18" ht="17.100000000000001" customHeight="1" x14ac:dyDescent="0.25">
      <c r="A9" s="5" t="s">
        <v>113</v>
      </c>
      <c r="B9" s="1"/>
      <c r="C9" s="31"/>
      <c r="D9" s="2"/>
      <c r="E9" s="2"/>
      <c r="F9" s="3"/>
      <c r="Q9" s="80" t="s">
        <v>83</v>
      </c>
      <c r="R9" s="4">
        <v>15</v>
      </c>
    </row>
    <row r="10" spans="1:18" ht="17.100000000000001" customHeight="1" x14ac:dyDescent="0.25">
      <c r="A10" s="5"/>
      <c r="B10" s="40"/>
      <c r="C10" s="31"/>
      <c r="D10" s="2"/>
      <c r="E10" s="2"/>
      <c r="F10" s="3"/>
      <c r="Q10" s="80" t="s">
        <v>84</v>
      </c>
      <c r="R10" s="4">
        <v>15</v>
      </c>
    </row>
    <row r="11" spans="1:18" s="17" customFormat="1" ht="17.100000000000001" customHeight="1" x14ac:dyDescent="0.25">
      <c r="B11" s="15"/>
      <c r="C11" s="46"/>
      <c r="D11" s="16"/>
      <c r="E11" s="2"/>
      <c r="F11" s="23"/>
      <c r="G11" s="18"/>
      <c r="H11" s="32"/>
      <c r="I11" s="21"/>
      <c r="J11" s="59"/>
      <c r="Q11" s="17" t="s">
        <v>85</v>
      </c>
      <c r="R11" s="17">
        <v>18</v>
      </c>
    </row>
    <row r="12" spans="1:18" s="17" customFormat="1" ht="17.100000000000001" customHeight="1" x14ac:dyDescent="0.25">
      <c r="A12" s="52" t="s">
        <v>39</v>
      </c>
      <c r="B12" s="51"/>
      <c r="C12" s="51"/>
      <c r="D12" s="16"/>
      <c r="E12" s="2"/>
      <c r="F12" s="23"/>
      <c r="G12" s="18"/>
      <c r="H12" s="50"/>
      <c r="I12" s="21"/>
      <c r="J12" s="59"/>
      <c r="Q12" s="17" t="s">
        <v>86</v>
      </c>
      <c r="R12" s="17">
        <v>8</v>
      </c>
    </row>
    <row r="13" spans="1:18" s="17" customFormat="1" ht="17.100000000000001" customHeight="1" x14ac:dyDescent="0.25">
      <c r="A13" s="60" t="s">
        <v>80</v>
      </c>
      <c r="B13" s="51"/>
      <c r="C13" s="51"/>
      <c r="D13" s="24"/>
      <c r="G13" s="18"/>
      <c r="H13" s="50"/>
      <c r="I13" s="21"/>
      <c r="J13" s="59"/>
      <c r="Q13" s="17" t="s">
        <v>87</v>
      </c>
      <c r="R13" s="17">
        <v>8</v>
      </c>
    </row>
    <row r="14" spans="1:18" s="17" customFormat="1" ht="17.100000000000001" customHeight="1" x14ac:dyDescent="0.25">
      <c r="A14" s="60" t="s">
        <v>33</v>
      </c>
      <c r="B14" s="51"/>
      <c r="C14" s="51"/>
      <c r="D14" s="24"/>
      <c r="E14" s="81" t="s">
        <v>114</v>
      </c>
      <c r="F14" s="81"/>
      <c r="G14" s="18"/>
      <c r="H14" s="50"/>
      <c r="I14" s="21"/>
      <c r="J14" s="59"/>
      <c r="Q14" s="17" t="s">
        <v>88</v>
      </c>
      <c r="R14" s="17">
        <v>12</v>
      </c>
    </row>
    <row r="15" spans="1:18" s="17" customFormat="1" ht="17.100000000000001" customHeight="1" x14ac:dyDescent="0.25">
      <c r="A15" s="21"/>
      <c r="B15" s="21"/>
      <c r="C15" s="21"/>
      <c r="D15" s="21"/>
      <c r="G15" s="18"/>
      <c r="H15" s="32"/>
      <c r="I15" s="21"/>
      <c r="J15" s="59"/>
      <c r="Q15" s="17" t="s">
        <v>89</v>
      </c>
      <c r="R15" s="17">
        <v>18</v>
      </c>
    </row>
    <row r="16" spans="1:18" ht="17.100000000000001" customHeight="1" x14ac:dyDescent="0.25">
      <c r="A16" s="35" t="s">
        <v>0</v>
      </c>
      <c r="B16" s="35" t="s">
        <v>9</v>
      </c>
      <c r="C16" s="35" t="s">
        <v>1</v>
      </c>
      <c r="D16" s="36" t="s">
        <v>2</v>
      </c>
      <c r="E16" s="37" t="s">
        <v>3</v>
      </c>
      <c r="F16" s="38" t="s">
        <v>4</v>
      </c>
      <c r="G16" s="18"/>
      <c r="I16" s="21"/>
      <c r="Q16" s="4" t="s">
        <v>90</v>
      </c>
      <c r="R16" s="4">
        <v>18</v>
      </c>
    </row>
    <row r="17" spans="1:18" ht="17.100000000000001" customHeight="1" x14ac:dyDescent="0.25">
      <c r="A17" s="41"/>
      <c r="B17" s="42" t="s">
        <v>24</v>
      </c>
      <c r="C17" s="47" t="s">
        <v>25</v>
      </c>
      <c r="D17" s="43">
        <v>1</v>
      </c>
      <c r="E17" s="19">
        <f>J17</f>
        <v>512711.8644067797</v>
      </c>
      <c r="F17" s="33">
        <f>+D17*E17</f>
        <v>512711.8644067797</v>
      </c>
      <c r="G17" s="18"/>
      <c r="H17" s="32">
        <f>550000/1.18</f>
        <v>466101.69491525425</v>
      </c>
      <c r="I17" s="21">
        <v>1.1000000000000001</v>
      </c>
      <c r="J17" s="59">
        <f>+H17*I17</f>
        <v>512711.8644067797</v>
      </c>
      <c r="Q17" s="4" t="s">
        <v>91</v>
      </c>
      <c r="R17" s="4">
        <v>16</v>
      </c>
    </row>
    <row r="18" spans="1:18" ht="17.100000000000001" customHeight="1" x14ac:dyDescent="0.25">
      <c r="A18" s="41"/>
      <c r="B18" s="42"/>
      <c r="C18" s="47"/>
      <c r="D18" s="43"/>
      <c r="E18" s="19"/>
      <c r="F18" s="33"/>
      <c r="G18" s="18"/>
      <c r="I18" s="21"/>
      <c r="Q18" s="4" t="s">
        <v>92</v>
      </c>
      <c r="R18" s="4">
        <v>3</v>
      </c>
    </row>
    <row r="19" spans="1:18" ht="17.100000000000001" customHeight="1" x14ac:dyDescent="0.25">
      <c r="A19" s="41"/>
      <c r="B19" s="44" t="s">
        <v>12</v>
      </c>
      <c r="C19" s="47" t="s">
        <v>11</v>
      </c>
      <c r="D19" s="43">
        <v>15</v>
      </c>
      <c r="E19" s="19">
        <f>+J19</f>
        <v>3600</v>
      </c>
      <c r="F19" s="33">
        <f>+D19*E19</f>
        <v>54000</v>
      </c>
      <c r="H19" s="32">
        <f>45000/15</f>
        <v>3000</v>
      </c>
      <c r="I19" s="21">
        <v>1.2</v>
      </c>
      <c r="J19" s="59">
        <f t="shared" ref="J19:J32" si="0">H19*I19</f>
        <v>3600</v>
      </c>
      <c r="Q19" s="4" t="s">
        <v>93</v>
      </c>
      <c r="R19" s="4">
        <v>2</v>
      </c>
    </row>
    <row r="20" spans="1:18" ht="17.100000000000001" customHeight="1" x14ac:dyDescent="0.25">
      <c r="A20" s="41"/>
      <c r="B20" s="44" t="s">
        <v>13</v>
      </c>
      <c r="C20" s="47" t="s">
        <v>11</v>
      </c>
      <c r="D20" s="43">
        <v>15</v>
      </c>
      <c r="E20" s="19">
        <v>2000</v>
      </c>
      <c r="F20" s="33">
        <f t="shared" ref="F20:F28" si="1">+D20*E20</f>
        <v>30000</v>
      </c>
      <c r="H20" s="32">
        <f>23000/15</f>
        <v>1533.3333333333333</v>
      </c>
      <c r="I20" s="21">
        <v>1.2</v>
      </c>
      <c r="J20" s="59">
        <f t="shared" si="0"/>
        <v>1839.9999999999998</v>
      </c>
      <c r="Q20" s="4" t="s">
        <v>94</v>
      </c>
      <c r="R20" s="4">
        <v>4</v>
      </c>
    </row>
    <row r="21" spans="1:18" ht="17.100000000000001" customHeight="1" x14ac:dyDescent="0.25">
      <c r="A21" s="41"/>
      <c r="B21" s="44" t="s">
        <v>26</v>
      </c>
      <c r="C21" s="47" t="s">
        <v>30</v>
      </c>
      <c r="D21" s="43">
        <v>8</v>
      </c>
      <c r="E21" s="19">
        <f>+J21</f>
        <v>3600</v>
      </c>
      <c r="F21" s="33">
        <f t="shared" si="1"/>
        <v>28800</v>
      </c>
      <c r="H21" s="32">
        <v>3000</v>
      </c>
      <c r="I21" s="21">
        <v>1.2</v>
      </c>
      <c r="J21" s="59">
        <f t="shared" si="0"/>
        <v>3600</v>
      </c>
      <c r="Q21" s="4" t="s">
        <v>95</v>
      </c>
      <c r="R21" s="4">
        <v>6</v>
      </c>
    </row>
    <row r="22" spans="1:18" ht="17.100000000000001" customHeight="1" x14ac:dyDescent="0.25">
      <c r="A22" s="41"/>
      <c r="B22" s="44" t="s">
        <v>35</v>
      </c>
      <c r="C22" s="47" t="s">
        <v>30</v>
      </c>
      <c r="D22" s="43">
        <v>8</v>
      </c>
      <c r="E22" s="19">
        <f>+J22</f>
        <v>3000</v>
      </c>
      <c r="F22" s="33">
        <f t="shared" si="1"/>
        <v>24000</v>
      </c>
      <c r="H22" s="32">
        <v>2500</v>
      </c>
      <c r="I22" s="21">
        <v>1.2</v>
      </c>
      <c r="J22" s="59">
        <f t="shared" si="0"/>
        <v>3000</v>
      </c>
      <c r="Q22" s="4" t="s">
        <v>96</v>
      </c>
      <c r="R22" s="4">
        <v>1</v>
      </c>
    </row>
    <row r="23" spans="1:18" ht="17.100000000000001" customHeight="1" x14ac:dyDescent="0.25">
      <c r="A23" s="41"/>
      <c r="B23" s="44" t="s">
        <v>101</v>
      </c>
      <c r="C23" s="47" t="s">
        <v>11</v>
      </c>
      <c r="D23" s="43">
        <v>18</v>
      </c>
      <c r="E23" s="19">
        <f>+J23</f>
        <v>2040</v>
      </c>
      <c r="F23" s="33">
        <f t="shared" si="1"/>
        <v>36720</v>
      </c>
      <c r="H23" s="32">
        <v>1700</v>
      </c>
      <c r="I23" s="21">
        <v>1.2</v>
      </c>
      <c r="J23" s="59">
        <f t="shared" si="0"/>
        <v>2040</v>
      </c>
      <c r="Q23" s="4" t="s">
        <v>97</v>
      </c>
      <c r="R23" s="4">
        <v>20</v>
      </c>
    </row>
    <row r="24" spans="1:18" ht="15.75" x14ac:dyDescent="0.25">
      <c r="A24" s="41"/>
      <c r="B24" s="44" t="s">
        <v>14</v>
      </c>
      <c r="C24" s="47" t="s">
        <v>1</v>
      </c>
      <c r="D24" s="43">
        <v>12</v>
      </c>
      <c r="E24" s="19">
        <f>+J24</f>
        <v>1320</v>
      </c>
      <c r="F24" s="33">
        <f t="shared" si="1"/>
        <v>15840</v>
      </c>
      <c r="H24" s="32">
        <v>1100</v>
      </c>
      <c r="I24" s="21">
        <v>1.2</v>
      </c>
      <c r="J24" s="59">
        <f t="shared" si="0"/>
        <v>1320</v>
      </c>
      <c r="Q24" s="4" t="s">
        <v>98</v>
      </c>
      <c r="R24" s="4">
        <v>50</v>
      </c>
    </row>
    <row r="25" spans="1:18" ht="17.100000000000001" customHeight="1" x14ac:dyDescent="0.25">
      <c r="A25" s="41"/>
      <c r="B25" s="44" t="s">
        <v>15</v>
      </c>
      <c r="C25" s="47" t="s">
        <v>11</v>
      </c>
      <c r="D25" s="43">
        <v>6</v>
      </c>
      <c r="E25" s="19">
        <f>+J25</f>
        <v>5160</v>
      </c>
      <c r="F25" s="33">
        <f t="shared" si="1"/>
        <v>30960</v>
      </c>
      <c r="H25" s="32">
        <v>4300</v>
      </c>
      <c r="I25" s="21">
        <v>1.2</v>
      </c>
      <c r="J25" s="59">
        <f t="shared" si="0"/>
        <v>5160</v>
      </c>
      <c r="Q25" s="4" t="s">
        <v>99</v>
      </c>
      <c r="R25" s="4">
        <v>1</v>
      </c>
    </row>
    <row r="26" spans="1:18" ht="17.100000000000001" customHeight="1" x14ac:dyDescent="0.25">
      <c r="A26" s="41"/>
      <c r="B26" s="44" t="s">
        <v>16</v>
      </c>
      <c r="C26" s="47" t="s">
        <v>1</v>
      </c>
      <c r="D26" s="43">
        <v>3</v>
      </c>
      <c r="E26" s="53">
        <v>1500</v>
      </c>
      <c r="F26" s="33">
        <f t="shared" si="1"/>
        <v>4500</v>
      </c>
      <c r="G26" s="18"/>
      <c r="H26" s="32">
        <v>1000</v>
      </c>
      <c r="I26" s="21">
        <v>1.2</v>
      </c>
      <c r="J26" s="59">
        <f t="shared" si="0"/>
        <v>1200</v>
      </c>
      <c r="Q26" s="4" t="s">
        <v>100</v>
      </c>
      <c r="R26" s="4">
        <v>2</v>
      </c>
    </row>
    <row r="27" spans="1:18" s="30" customFormat="1" ht="17.100000000000001" customHeight="1" x14ac:dyDescent="0.25">
      <c r="A27" s="41"/>
      <c r="B27" s="28" t="s">
        <v>18</v>
      </c>
      <c r="C27" s="47" t="s">
        <v>1</v>
      </c>
      <c r="D27" s="43">
        <v>2</v>
      </c>
      <c r="E27" s="54">
        <v>3000</v>
      </c>
      <c r="F27" s="33">
        <f t="shared" si="1"/>
        <v>6000</v>
      </c>
      <c r="G27" s="29"/>
      <c r="H27" s="32">
        <v>2000</v>
      </c>
      <c r="I27" s="21">
        <v>1.2</v>
      </c>
      <c r="J27" s="59">
        <f t="shared" si="0"/>
        <v>2400</v>
      </c>
    </row>
    <row r="28" spans="1:18" s="30" customFormat="1" ht="17.100000000000001" customHeight="1" x14ac:dyDescent="0.25">
      <c r="A28" s="41"/>
      <c r="B28" s="28" t="s">
        <v>27</v>
      </c>
      <c r="C28" s="47" t="s">
        <v>1</v>
      </c>
      <c r="D28" s="43">
        <v>1</v>
      </c>
      <c r="E28" s="54">
        <v>18000</v>
      </c>
      <c r="F28" s="33">
        <f t="shared" si="1"/>
        <v>18000</v>
      </c>
      <c r="G28" s="29"/>
      <c r="H28" s="32">
        <v>13000</v>
      </c>
      <c r="I28" s="21">
        <v>1.2</v>
      </c>
      <c r="J28" s="59">
        <f t="shared" si="0"/>
        <v>15600</v>
      </c>
    </row>
    <row r="29" spans="1:18" s="30" customFormat="1" ht="17.100000000000001" customHeight="1" x14ac:dyDescent="0.25">
      <c r="A29" s="41"/>
      <c r="B29" s="4" t="s">
        <v>102</v>
      </c>
      <c r="C29" s="47" t="s">
        <v>1</v>
      </c>
      <c r="D29" s="43">
        <v>1</v>
      </c>
      <c r="E29" s="54">
        <v>3500</v>
      </c>
      <c r="F29" s="33">
        <f>+D29*E29</f>
        <v>3500</v>
      </c>
      <c r="G29" s="29"/>
      <c r="H29" s="32"/>
      <c r="I29" s="21"/>
      <c r="J29" s="59"/>
    </row>
    <row r="30" spans="1:18" s="30" customFormat="1" ht="17.100000000000001" customHeight="1" x14ac:dyDescent="0.25">
      <c r="A30" s="41"/>
      <c r="B30" s="28" t="s">
        <v>58</v>
      </c>
      <c r="C30" s="47" t="s">
        <v>1</v>
      </c>
      <c r="D30" s="43">
        <v>4</v>
      </c>
      <c r="E30" s="54">
        <v>4200</v>
      </c>
      <c r="F30" s="33">
        <f>+D30*E30</f>
        <v>16800</v>
      </c>
      <c r="G30" s="29"/>
      <c r="H30" s="32">
        <v>3500</v>
      </c>
      <c r="I30" s="21">
        <v>1.2</v>
      </c>
      <c r="J30" s="59">
        <v>4200</v>
      </c>
    </row>
    <row r="31" spans="1:18" ht="17.100000000000001" customHeight="1" x14ac:dyDescent="0.25">
      <c r="A31" s="41"/>
      <c r="B31" s="28" t="s">
        <v>53</v>
      </c>
      <c r="C31" s="47" t="s">
        <v>1</v>
      </c>
      <c r="D31" s="43">
        <v>1</v>
      </c>
      <c r="E31" s="54">
        <v>10000</v>
      </c>
      <c r="F31" s="33">
        <f t="shared" ref="F31" si="2">+D31*E31</f>
        <v>10000</v>
      </c>
      <c r="G31" s="18"/>
      <c r="I31" s="21"/>
    </row>
    <row r="32" spans="1:18" ht="17.100000000000001" customHeight="1" x14ac:dyDescent="0.25">
      <c r="A32" s="41"/>
      <c r="B32" s="61" t="s">
        <v>28</v>
      </c>
      <c r="C32" s="47" t="s">
        <v>1</v>
      </c>
      <c r="D32" s="43">
        <v>2</v>
      </c>
      <c r="E32" s="54">
        <f>+J32</f>
        <v>1200</v>
      </c>
      <c r="F32" s="33">
        <f>+D32*E32</f>
        <v>2400</v>
      </c>
      <c r="G32" s="18"/>
      <c r="H32" s="32">
        <v>1000</v>
      </c>
      <c r="I32" s="21">
        <v>1.2</v>
      </c>
      <c r="J32" s="59">
        <f t="shared" si="0"/>
        <v>1200</v>
      </c>
    </row>
    <row r="33" spans="1:10" s="30" customFormat="1" ht="17.100000000000001" customHeight="1" x14ac:dyDescent="0.25">
      <c r="A33" s="41"/>
      <c r="B33" s="28" t="s">
        <v>41</v>
      </c>
      <c r="C33" s="47" t="s">
        <v>1</v>
      </c>
      <c r="D33" s="43">
        <v>1</v>
      </c>
      <c r="E33" s="54">
        <v>10000</v>
      </c>
      <c r="F33" s="33">
        <f>+D33*E33</f>
        <v>10000</v>
      </c>
      <c r="G33" s="29"/>
      <c r="H33" s="32"/>
      <c r="I33" s="21"/>
      <c r="J33" s="59">
        <f>H33*I33</f>
        <v>0</v>
      </c>
    </row>
    <row r="34" spans="1:10" s="30" customFormat="1" ht="17.100000000000001" customHeight="1" x14ac:dyDescent="0.25">
      <c r="A34" s="41"/>
      <c r="B34" s="28"/>
      <c r="C34" s="47"/>
      <c r="D34" s="43"/>
      <c r="E34" s="54"/>
      <c r="F34" s="33"/>
      <c r="G34" s="29"/>
      <c r="H34" s="32"/>
      <c r="I34" s="21"/>
      <c r="J34" s="59"/>
    </row>
    <row r="35" spans="1:10" s="30" customFormat="1" ht="17.100000000000001" customHeight="1" x14ac:dyDescent="0.25">
      <c r="A35" s="41"/>
      <c r="B35" s="28" t="s">
        <v>110</v>
      </c>
      <c r="C35" s="47"/>
      <c r="D35" s="43"/>
      <c r="E35" s="54"/>
      <c r="F35" s="33"/>
      <c r="G35" s="29"/>
      <c r="H35" s="32"/>
      <c r="I35" s="21"/>
      <c r="J35" s="59"/>
    </row>
    <row r="36" spans="1:10" s="30" customFormat="1" ht="17.100000000000001" customHeight="1" x14ac:dyDescent="0.25">
      <c r="A36" s="41"/>
      <c r="B36" s="28"/>
      <c r="C36" s="47"/>
      <c r="D36" s="43"/>
      <c r="E36" s="54"/>
      <c r="F36" s="33"/>
      <c r="G36" s="29"/>
      <c r="H36" s="32"/>
      <c r="I36" s="21"/>
      <c r="J36" s="59"/>
    </row>
    <row r="37" spans="1:10" s="30" customFormat="1" ht="17.100000000000001" customHeight="1" x14ac:dyDescent="0.25">
      <c r="A37" s="41"/>
      <c r="B37" s="44" t="s">
        <v>34</v>
      </c>
      <c r="C37" s="47" t="s">
        <v>11</v>
      </c>
      <c r="D37" s="43">
        <v>25</v>
      </c>
      <c r="E37" s="54">
        <v>1200</v>
      </c>
      <c r="F37" s="33">
        <f>+D37*E37</f>
        <v>30000</v>
      </c>
      <c r="G37" s="29"/>
      <c r="H37" s="32"/>
      <c r="I37" s="21"/>
      <c r="J37" s="59"/>
    </row>
    <row r="38" spans="1:10" s="30" customFormat="1" ht="18.75" customHeight="1" x14ac:dyDescent="0.25">
      <c r="A38" s="41"/>
      <c r="B38" s="28" t="s">
        <v>111</v>
      </c>
      <c r="C38" s="47" t="s">
        <v>1</v>
      </c>
      <c r="D38" s="43">
        <v>1</v>
      </c>
      <c r="E38" s="54">
        <v>8000</v>
      </c>
      <c r="F38" s="33">
        <f>+D38*E38</f>
        <v>8000</v>
      </c>
      <c r="G38" s="29"/>
      <c r="H38" s="32"/>
      <c r="I38" s="21"/>
      <c r="J38" s="59"/>
    </row>
    <row r="39" spans="1:10" s="30" customFormat="1" ht="17.100000000000001" customHeight="1" x14ac:dyDescent="0.25">
      <c r="A39" s="41"/>
      <c r="B39" s="28"/>
      <c r="C39" s="47"/>
      <c r="D39" s="43"/>
      <c r="E39" s="54"/>
      <c r="F39" s="33"/>
      <c r="G39" s="29"/>
      <c r="H39" s="32"/>
      <c r="I39" s="21"/>
      <c r="J39" s="59"/>
    </row>
    <row r="40" spans="1:10" ht="17.100000000000001" customHeight="1" x14ac:dyDescent="0.25">
      <c r="A40" s="10"/>
      <c r="B40" s="71" t="s">
        <v>112</v>
      </c>
      <c r="C40" s="7" t="s">
        <v>42</v>
      </c>
      <c r="D40" s="74">
        <v>1</v>
      </c>
      <c r="E40" s="75">
        <v>50000</v>
      </c>
      <c r="F40" s="76">
        <f>+D40*E40</f>
        <v>50000</v>
      </c>
      <c r="G40" s="18"/>
      <c r="I40" s="56"/>
    </row>
    <row r="41" spans="1:10" ht="17.100000000000001" customHeight="1" x14ac:dyDescent="0.25">
      <c r="A41" s="41"/>
      <c r="B41" s="61"/>
      <c r="C41" s="47"/>
      <c r="D41" s="43"/>
      <c r="E41" s="54"/>
      <c r="F41" s="33"/>
      <c r="G41" s="18"/>
      <c r="I41" s="21"/>
    </row>
    <row r="42" spans="1:10" ht="17.100000000000001" customHeight="1" x14ac:dyDescent="0.25">
      <c r="A42" s="10"/>
      <c r="B42" s="71" t="s">
        <v>109</v>
      </c>
      <c r="C42" s="7"/>
      <c r="D42" s="74">
        <v>1</v>
      </c>
      <c r="E42" s="75">
        <v>58407.428571428572</v>
      </c>
      <c r="F42" s="76">
        <f>+D42*E42</f>
        <v>58407.428571428572</v>
      </c>
      <c r="G42" s="18"/>
      <c r="I42" s="56"/>
    </row>
    <row r="43" spans="1:10" ht="17.100000000000001" customHeight="1" x14ac:dyDescent="0.25">
      <c r="A43" s="10"/>
      <c r="B43" s="13"/>
      <c r="C43" s="7"/>
      <c r="D43" s="8"/>
      <c r="E43" s="20"/>
      <c r="F43" s="12"/>
      <c r="G43" s="18"/>
      <c r="I43" s="56"/>
    </row>
    <row r="44" spans="1:10" ht="17.100000000000001" customHeight="1" x14ac:dyDescent="0.25">
      <c r="A44" s="10"/>
      <c r="B44" s="58" t="s">
        <v>20</v>
      </c>
      <c r="C44" s="7"/>
      <c r="D44" s="8"/>
      <c r="E44" s="20"/>
      <c r="F44" s="12"/>
      <c r="G44" s="18"/>
      <c r="I44" s="56"/>
    </row>
    <row r="45" spans="1:10" ht="17.100000000000001" customHeight="1" x14ac:dyDescent="0.25">
      <c r="A45" s="10"/>
      <c r="B45" s="57" t="s">
        <v>21</v>
      </c>
      <c r="C45" s="7"/>
      <c r="D45" s="8"/>
      <c r="E45" s="20"/>
      <c r="F45" s="12"/>
      <c r="G45" s="18"/>
      <c r="I45" s="56"/>
    </row>
    <row r="46" spans="1:10" ht="17.100000000000001" customHeight="1" x14ac:dyDescent="0.25">
      <c r="A46" s="10"/>
      <c r="B46" s="57" t="s">
        <v>22</v>
      </c>
      <c r="C46" s="7"/>
      <c r="D46" s="8"/>
      <c r="E46" s="20"/>
      <c r="F46" s="12"/>
      <c r="G46" s="18"/>
      <c r="I46" s="56"/>
    </row>
    <row r="47" spans="1:10" ht="17.100000000000001" customHeight="1" x14ac:dyDescent="0.25">
      <c r="A47" s="10"/>
      <c r="B47" s="57" t="s">
        <v>23</v>
      </c>
      <c r="C47" s="7"/>
      <c r="D47" s="8"/>
      <c r="E47" s="20"/>
      <c r="F47" s="12"/>
      <c r="G47" s="18"/>
      <c r="I47" s="56"/>
    </row>
    <row r="48" spans="1:10" ht="17.100000000000001" customHeight="1" x14ac:dyDescent="0.25">
      <c r="A48" s="6"/>
      <c r="B48" s="45"/>
      <c r="C48" s="7"/>
      <c r="D48" s="11"/>
      <c r="E48" s="25"/>
      <c r="F48" s="12"/>
      <c r="G48" s="18"/>
      <c r="I48" s="56"/>
    </row>
    <row r="49" spans="1:10" s="17" customFormat="1" ht="17.100000000000001" customHeight="1" x14ac:dyDescent="0.25">
      <c r="A49" s="82" t="s">
        <v>10</v>
      </c>
      <c r="B49" s="82"/>
      <c r="C49" s="82"/>
      <c r="D49" s="82"/>
      <c r="E49" s="82"/>
      <c r="F49" s="22">
        <f>SUM(F17:F48)</f>
        <v>950639.29297820816</v>
      </c>
      <c r="G49" s="18"/>
      <c r="H49" s="32"/>
      <c r="I49" s="21"/>
      <c r="J49" s="59"/>
    </row>
    <row r="50" spans="1:10" s="17" customFormat="1" ht="17.100000000000001" customHeight="1" x14ac:dyDescent="0.25">
      <c r="A50" s="82" t="s">
        <v>5</v>
      </c>
      <c r="B50" s="82"/>
      <c r="C50" s="82"/>
      <c r="D50" s="82"/>
      <c r="E50" s="82"/>
      <c r="F50" s="34">
        <f>+F49*0.18</f>
        <v>171115.07273607748</v>
      </c>
      <c r="G50" s="18"/>
      <c r="H50" s="32"/>
      <c r="I50" s="21"/>
      <c r="J50" s="59"/>
    </row>
    <row r="51" spans="1:10" s="17" customFormat="1" ht="17.100000000000001" customHeight="1" x14ac:dyDescent="0.25">
      <c r="A51" s="82" t="s">
        <v>6</v>
      </c>
      <c r="B51" s="82"/>
      <c r="C51" s="82"/>
      <c r="D51" s="82"/>
      <c r="E51" s="82"/>
      <c r="F51" s="22">
        <f>SUM(F49:F50)</f>
        <v>1121754.3657142855</v>
      </c>
      <c r="G51" s="18"/>
      <c r="H51" s="32"/>
      <c r="I51" s="21"/>
      <c r="J51" s="59"/>
    </row>
    <row r="52" spans="1:10" s="17" customFormat="1" ht="17.100000000000001" customHeight="1" x14ac:dyDescent="0.25">
      <c r="C52" s="48"/>
      <c r="E52" s="18"/>
      <c r="G52" s="18"/>
      <c r="H52" s="32"/>
      <c r="I52" s="21"/>
      <c r="J52" s="59"/>
    </row>
    <row r="53" spans="1:10" s="17" customFormat="1" ht="17.100000000000001" customHeight="1" x14ac:dyDescent="0.25">
      <c r="A53" s="26" t="s">
        <v>8</v>
      </c>
      <c r="C53" s="48"/>
      <c r="E53" s="18"/>
      <c r="G53" s="18"/>
      <c r="H53" s="32"/>
      <c r="I53" s="21"/>
      <c r="J53" s="59"/>
    </row>
    <row r="54" spans="1:10" s="17" customFormat="1" ht="17.100000000000001" customHeight="1" x14ac:dyDescent="0.25">
      <c r="A54" s="39" t="s">
        <v>115</v>
      </c>
      <c r="C54" s="48"/>
      <c r="E54" s="18"/>
      <c r="G54" s="18"/>
      <c r="H54" s="32"/>
      <c r="I54" s="21"/>
      <c r="J54" s="59"/>
    </row>
    <row r="55" spans="1:10" s="17" customFormat="1" ht="17.100000000000001" customHeight="1" x14ac:dyDescent="0.25">
      <c r="C55" s="48"/>
      <c r="E55" s="18"/>
      <c r="G55" s="18"/>
      <c r="H55" s="32"/>
      <c r="I55" s="21"/>
      <c r="J55" s="59"/>
    </row>
    <row r="56" spans="1:10" s="17" customFormat="1" ht="17.100000000000001" customHeight="1" x14ac:dyDescent="0.25">
      <c r="A56" s="27" t="s">
        <v>7</v>
      </c>
      <c r="C56" s="48"/>
      <c r="E56" s="18"/>
      <c r="G56" s="18"/>
      <c r="H56" s="32"/>
      <c r="I56" s="21"/>
      <c r="J56" s="59"/>
    </row>
    <row r="57" spans="1:10" s="17" customFormat="1" ht="17.100000000000001" customHeight="1" x14ac:dyDescent="0.25">
      <c r="C57" s="48"/>
      <c r="E57" s="18"/>
      <c r="G57" s="18"/>
      <c r="H57" s="32"/>
      <c r="I57" s="21"/>
      <c r="J57" s="59"/>
    </row>
    <row r="58" spans="1:10" s="17" customFormat="1" ht="17.100000000000001" customHeight="1" x14ac:dyDescent="0.25">
      <c r="C58" s="48"/>
      <c r="E58" s="18"/>
      <c r="G58" s="18"/>
      <c r="H58" s="32"/>
      <c r="I58" s="21"/>
      <c r="J58" s="59"/>
    </row>
  </sheetData>
  <mergeCells count="4">
    <mergeCell ref="E14:F14"/>
    <mergeCell ref="A49:E49"/>
    <mergeCell ref="A50:E50"/>
    <mergeCell ref="A51:E5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D0F63-BC24-4D0B-B81B-F38EE5E95DB8}">
  <dimension ref="A1:R51"/>
  <sheetViews>
    <sheetView view="pageBreakPreview" zoomScale="60" zoomScaleNormal="100" workbookViewId="0">
      <selection activeCell="M44" sqref="M44"/>
    </sheetView>
  </sheetViews>
  <sheetFormatPr baseColWidth="10" defaultColWidth="9.140625" defaultRowHeight="17.100000000000001" customHeight="1" x14ac:dyDescent="0.25"/>
  <cols>
    <col min="1" max="1" width="5.7109375" style="9" customWidth="1"/>
    <col min="2" max="2" width="55.5703125" style="4" bestFit="1" customWidth="1"/>
    <col min="3" max="3" width="7.85546875" style="49" customWidth="1"/>
    <col min="4" max="4" width="10" style="14" customWidth="1"/>
    <col min="5" max="5" width="15" style="14" customWidth="1"/>
    <col min="6" max="6" width="20.7109375" style="4" customWidth="1"/>
    <col min="7" max="7" width="8.7109375" style="14" customWidth="1"/>
    <col min="8" max="8" width="13.28515625" style="32" customWidth="1"/>
    <col min="9" max="9" width="9" style="55" customWidth="1"/>
    <col min="10" max="10" width="12.42578125" style="59" customWidth="1"/>
    <col min="11" max="16" width="9.140625" style="4"/>
    <col min="17" max="17" width="43.28515625" style="4" customWidth="1"/>
    <col min="18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8" ht="17.100000000000001" customHeight="1" x14ac:dyDescent="0.25">
      <c r="A1" s="1"/>
      <c r="B1" s="1"/>
      <c r="C1" s="31"/>
      <c r="D1" s="2"/>
      <c r="E1" s="2"/>
      <c r="F1" s="3"/>
    </row>
    <row r="2" spans="1:18" ht="17.100000000000001" customHeight="1" x14ac:dyDescent="0.25">
      <c r="A2" s="1"/>
      <c r="B2" s="1"/>
      <c r="C2" s="31"/>
      <c r="D2" s="2"/>
      <c r="E2" s="2"/>
      <c r="F2" s="3"/>
    </row>
    <row r="3" spans="1:18" ht="17.100000000000001" customHeight="1" x14ac:dyDescent="0.25">
      <c r="A3" s="1"/>
      <c r="B3" s="1"/>
      <c r="C3" s="31"/>
      <c r="D3" s="2"/>
      <c r="E3" s="2"/>
      <c r="F3" s="3"/>
    </row>
    <row r="4" spans="1:18" ht="17.100000000000001" customHeight="1" x14ac:dyDescent="0.25">
      <c r="A4" s="5"/>
      <c r="B4" s="1"/>
      <c r="C4" s="31"/>
      <c r="D4" s="2"/>
      <c r="E4" s="2"/>
      <c r="F4" s="3"/>
    </row>
    <row r="5" spans="1:18" ht="17.100000000000001" customHeight="1" x14ac:dyDescent="0.25">
      <c r="B5" s="1"/>
      <c r="C5" s="31"/>
      <c r="D5" s="2"/>
      <c r="E5" s="2"/>
      <c r="F5" s="3"/>
      <c r="Q5" s="4" t="s">
        <v>81</v>
      </c>
      <c r="R5" s="4" t="s">
        <v>82</v>
      </c>
    </row>
    <row r="6" spans="1:18" ht="17.100000000000001" customHeight="1" x14ac:dyDescent="0.25">
      <c r="A6" s="5" t="s">
        <v>113</v>
      </c>
      <c r="B6" s="1"/>
      <c r="C6" s="31"/>
      <c r="D6" s="2"/>
      <c r="E6" s="2"/>
      <c r="F6" s="3"/>
      <c r="Q6" s="80" t="s">
        <v>83</v>
      </c>
      <c r="R6" s="4">
        <v>15</v>
      </c>
    </row>
    <row r="7" spans="1:18" ht="17.100000000000001" customHeight="1" x14ac:dyDescent="0.25">
      <c r="A7" s="5"/>
      <c r="B7" s="40"/>
      <c r="C7" s="31"/>
      <c r="D7" s="2"/>
      <c r="E7" s="2"/>
      <c r="F7" s="3"/>
      <c r="Q7" s="80" t="s">
        <v>84</v>
      </c>
      <c r="R7" s="4">
        <v>15</v>
      </c>
    </row>
    <row r="8" spans="1:18" s="17" customFormat="1" ht="17.100000000000001" customHeight="1" x14ac:dyDescent="0.25">
      <c r="B8" s="15"/>
      <c r="C8" s="46"/>
      <c r="D8" s="16"/>
      <c r="E8" s="2"/>
      <c r="F8" s="23"/>
      <c r="G8" s="18"/>
      <c r="H8" s="32"/>
      <c r="I8" s="21"/>
      <c r="J8" s="59"/>
      <c r="Q8" s="17" t="s">
        <v>85</v>
      </c>
      <c r="R8" s="17">
        <v>18</v>
      </c>
    </row>
    <row r="9" spans="1:18" s="17" customFormat="1" ht="17.100000000000001" customHeight="1" x14ac:dyDescent="0.25">
      <c r="A9" s="52" t="s">
        <v>39</v>
      </c>
      <c r="B9" s="51"/>
      <c r="C9" s="51"/>
      <c r="D9" s="16"/>
      <c r="E9" s="2"/>
      <c r="F9" s="23"/>
      <c r="G9" s="18"/>
      <c r="H9" s="50"/>
      <c r="I9" s="21"/>
      <c r="J9" s="59"/>
      <c r="Q9" s="17" t="s">
        <v>86</v>
      </c>
      <c r="R9" s="17">
        <v>8</v>
      </c>
    </row>
    <row r="10" spans="1:18" s="17" customFormat="1" ht="17.100000000000001" customHeight="1" x14ac:dyDescent="0.25">
      <c r="A10" s="60" t="s">
        <v>80</v>
      </c>
      <c r="B10" s="51"/>
      <c r="C10" s="51"/>
      <c r="D10" s="24"/>
      <c r="G10" s="18"/>
      <c r="H10" s="50"/>
      <c r="I10" s="21"/>
      <c r="J10" s="59"/>
      <c r="Q10" s="17" t="s">
        <v>87</v>
      </c>
      <c r="R10" s="17">
        <v>8</v>
      </c>
    </row>
    <row r="11" spans="1:18" s="17" customFormat="1" ht="17.100000000000001" customHeight="1" x14ac:dyDescent="0.25">
      <c r="A11" s="60" t="s">
        <v>33</v>
      </c>
      <c r="B11" s="51"/>
      <c r="C11" s="51"/>
      <c r="D11" s="24"/>
      <c r="E11" s="81" t="s">
        <v>114</v>
      </c>
      <c r="F11" s="81"/>
      <c r="G11" s="18"/>
      <c r="H11" s="50"/>
      <c r="I11" s="21"/>
      <c r="J11" s="59"/>
      <c r="Q11" s="17" t="s">
        <v>88</v>
      </c>
      <c r="R11" s="17">
        <v>12</v>
      </c>
    </row>
    <row r="12" spans="1:18" s="17" customFormat="1" ht="17.100000000000001" customHeight="1" x14ac:dyDescent="0.25">
      <c r="A12" s="21"/>
      <c r="B12" s="21"/>
      <c r="C12" s="21"/>
      <c r="D12" s="21"/>
      <c r="G12" s="18"/>
      <c r="H12" s="32"/>
      <c r="I12" s="21"/>
      <c r="J12" s="59"/>
      <c r="Q12" s="17" t="s">
        <v>89</v>
      </c>
      <c r="R12" s="17">
        <v>18</v>
      </c>
    </row>
    <row r="13" spans="1:18" ht="17.100000000000001" customHeight="1" x14ac:dyDescent="0.25">
      <c r="A13" s="35" t="s">
        <v>0</v>
      </c>
      <c r="B13" s="35" t="s">
        <v>9</v>
      </c>
      <c r="C13" s="35" t="s">
        <v>1</v>
      </c>
      <c r="D13" s="36" t="s">
        <v>2</v>
      </c>
      <c r="E13" s="37" t="s">
        <v>3</v>
      </c>
      <c r="F13" s="38" t="s">
        <v>4</v>
      </c>
      <c r="G13" s="18"/>
      <c r="I13" s="21"/>
      <c r="Q13" s="4" t="s">
        <v>90</v>
      </c>
      <c r="R13" s="4">
        <v>18</v>
      </c>
    </row>
    <row r="14" spans="1:18" ht="17.100000000000001" customHeight="1" x14ac:dyDescent="0.25">
      <c r="A14" s="41"/>
      <c r="B14" s="42" t="s">
        <v>24</v>
      </c>
      <c r="C14" s="47" t="s">
        <v>25</v>
      </c>
      <c r="D14" s="43">
        <v>1</v>
      </c>
      <c r="E14" s="19">
        <f>J14</f>
        <v>512711.8644067797</v>
      </c>
      <c r="F14" s="33">
        <f>+D14*E14</f>
        <v>512711.8644067797</v>
      </c>
      <c r="G14" s="18"/>
      <c r="H14" s="32">
        <f>550000/1.18</f>
        <v>466101.69491525425</v>
      </c>
      <c r="I14" s="21">
        <v>1.1000000000000001</v>
      </c>
      <c r="J14" s="59">
        <f>+H14*I14</f>
        <v>512711.8644067797</v>
      </c>
      <c r="Q14" s="4" t="s">
        <v>91</v>
      </c>
      <c r="R14" s="4">
        <v>16</v>
      </c>
    </row>
    <row r="15" spans="1:18" ht="17.100000000000001" customHeight="1" x14ac:dyDescent="0.25">
      <c r="A15" s="41"/>
      <c r="B15" s="42" t="s">
        <v>71</v>
      </c>
      <c r="C15" s="7" t="s">
        <v>42</v>
      </c>
      <c r="D15" s="43">
        <v>1</v>
      </c>
      <c r="E15" s="67">
        <v>387927.42857142858</v>
      </c>
      <c r="F15" s="33">
        <f>+D15*E15</f>
        <v>387927.42857142858</v>
      </c>
      <c r="G15" s="18"/>
      <c r="I15" s="21"/>
      <c r="Q15" s="4" t="s">
        <v>92</v>
      </c>
      <c r="R15" s="4">
        <v>3</v>
      </c>
    </row>
    <row r="16" spans="1:18" ht="17.100000000000001" customHeight="1" x14ac:dyDescent="0.25">
      <c r="A16" s="41"/>
      <c r="B16" s="68" t="s">
        <v>12</v>
      </c>
      <c r="C16" s="47"/>
      <c r="D16" s="43"/>
      <c r="E16" s="19"/>
      <c r="F16" s="33"/>
      <c r="H16" s="32">
        <f>45000/15</f>
        <v>3000</v>
      </c>
      <c r="I16" s="21">
        <v>1.2</v>
      </c>
      <c r="J16" s="59">
        <f t="shared" ref="J16:J29" si="0">H16*I16</f>
        <v>3600</v>
      </c>
      <c r="Q16" s="4" t="s">
        <v>93</v>
      </c>
      <c r="R16" s="4">
        <v>2</v>
      </c>
    </row>
    <row r="17" spans="1:18" ht="17.100000000000001" customHeight="1" x14ac:dyDescent="0.25">
      <c r="A17" s="41"/>
      <c r="B17" s="68" t="s">
        <v>13</v>
      </c>
      <c r="C17" s="47"/>
      <c r="D17" s="43"/>
      <c r="E17" s="19"/>
      <c r="F17" s="33"/>
      <c r="H17" s="32">
        <f>23000/15</f>
        <v>1533.3333333333333</v>
      </c>
      <c r="I17" s="21">
        <v>1.2</v>
      </c>
      <c r="J17" s="59">
        <f t="shared" si="0"/>
        <v>1839.9999999999998</v>
      </c>
      <c r="Q17" s="4" t="s">
        <v>94</v>
      </c>
      <c r="R17" s="4">
        <v>4</v>
      </c>
    </row>
    <row r="18" spans="1:18" ht="17.100000000000001" customHeight="1" x14ac:dyDescent="0.25">
      <c r="A18" s="41"/>
      <c r="B18" s="68" t="s">
        <v>26</v>
      </c>
      <c r="C18" s="47"/>
      <c r="D18" s="43"/>
      <c r="E18" s="19"/>
      <c r="F18" s="33"/>
      <c r="H18" s="32">
        <v>3000</v>
      </c>
      <c r="I18" s="21">
        <v>1.2</v>
      </c>
      <c r="J18" s="59">
        <f t="shared" si="0"/>
        <v>3600</v>
      </c>
      <c r="Q18" s="4" t="s">
        <v>95</v>
      </c>
      <c r="R18" s="4">
        <v>6</v>
      </c>
    </row>
    <row r="19" spans="1:18" ht="17.100000000000001" customHeight="1" x14ac:dyDescent="0.25">
      <c r="A19" s="41"/>
      <c r="B19" s="68" t="s">
        <v>35</v>
      </c>
      <c r="C19" s="47"/>
      <c r="D19" s="43"/>
      <c r="E19" s="19"/>
      <c r="F19" s="33"/>
      <c r="H19" s="32">
        <v>2500</v>
      </c>
      <c r="I19" s="21">
        <v>1.2</v>
      </c>
      <c r="J19" s="59">
        <f t="shared" si="0"/>
        <v>3000</v>
      </c>
      <c r="Q19" s="4" t="s">
        <v>96</v>
      </c>
      <c r="R19" s="4">
        <v>1</v>
      </c>
    </row>
    <row r="20" spans="1:18" ht="17.100000000000001" customHeight="1" x14ac:dyDescent="0.25">
      <c r="A20" s="41"/>
      <c r="B20" s="68" t="s">
        <v>101</v>
      </c>
      <c r="C20" s="47"/>
      <c r="D20" s="43"/>
      <c r="E20" s="19"/>
      <c r="F20" s="33"/>
      <c r="H20" s="32">
        <v>1700</v>
      </c>
      <c r="I20" s="21">
        <v>1.2</v>
      </c>
      <c r="J20" s="59">
        <f t="shared" si="0"/>
        <v>2040</v>
      </c>
      <c r="Q20" s="4" t="s">
        <v>97</v>
      </c>
      <c r="R20" s="4">
        <v>20</v>
      </c>
    </row>
    <row r="21" spans="1:18" ht="15.75" x14ac:dyDescent="0.25">
      <c r="A21" s="41"/>
      <c r="B21" s="68" t="s">
        <v>14</v>
      </c>
      <c r="C21" s="47"/>
      <c r="D21" s="43"/>
      <c r="E21" s="19"/>
      <c r="F21" s="33"/>
      <c r="H21" s="32">
        <v>1100</v>
      </c>
      <c r="I21" s="21">
        <v>1.2</v>
      </c>
      <c r="J21" s="59">
        <f t="shared" si="0"/>
        <v>1320</v>
      </c>
      <c r="Q21" s="4" t="s">
        <v>98</v>
      </c>
      <c r="R21" s="4">
        <v>50</v>
      </c>
    </row>
    <row r="22" spans="1:18" ht="17.100000000000001" customHeight="1" x14ac:dyDescent="0.25">
      <c r="A22" s="41"/>
      <c r="B22" s="68" t="s">
        <v>15</v>
      </c>
      <c r="C22" s="47"/>
      <c r="D22" s="43"/>
      <c r="E22" s="19"/>
      <c r="F22" s="33"/>
      <c r="H22" s="32">
        <v>4300</v>
      </c>
      <c r="I22" s="21">
        <v>1.2</v>
      </c>
      <c r="J22" s="59">
        <f t="shared" si="0"/>
        <v>5160</v>
      </c>
      <c r="Q22" s="4" t="s">
        <v>99</v>
      </c>
      <c r="R22" s="4">
        <v>1</v>
      </c>
    </row>
    <row r="23" spans="1:18" ht="17.100000000000001" customHeight="1" x14ac:dyDescent="0.25">
      <c r="A23" s="41"/>
      <c r="B23" s="68" t="s">
        <v>16</v>
      </c>
      <c r="C23" s="47"/>
      <c r="D23" s="43"/>
      <c r="E23" s="53"/>
      <c r="F23" s="33"/>
      <c r="G23" s="18"/>
      <c r="H23" s="32">
        <v>1000</v>
      </c>
      <c r="I23" s="21">
        <v>1.2</v>
      </c>
      <c r="J23" s="59">
        <f t="shared" si="0"/>
        <v>1200</v>
      </c>
      <c r="Q23" s="4" t="s">
        <v>100</v>
      </c>
      <c r="R23" s="4">
        <v>2</v>
      </c>
    </row>
    <row r="24" spans="1:18" s="30" customFormat="1" ht="17.100000000000001" customHeight="1" x14ac:dyDescent="0.25">
      <c r="A24" s="41"/>
      <c r="B24" s="69" t="s">
        <v>18</v>
      </c>
      <c r="C24" s="47"/>
      <c r="D24" s="43"/>
      <c r="E24" s="54"/>
      <c r="F24" s="33"/>
      <c r="G24" s="29"/>
      <c r="H24" s="32">
        <v>2000</v>
      </c>
      <c r="I24" s="21">
        <v>1.2</v>
      </c>
      <c r="J24" s="59">
        <f t="shared" si="0"/>
        <v>2400</v>
      </c>
    </row>
    <row r="25" spans="1:18" s="30" customFormat="1" ht="17.100000000000001" customHeight="1" x14ac:dyDescent="0.25">
      <c r="A25" s="41"/>
      <c r="B25" s="69" t="s">
        <v>27</v>
      </c>
      <c r="C25" s="47"/>
      <c r="D25" s="43"/>
      <c r="E25" s="54"/>
      <c r="F25" s="33"/>
      <c r="G25" s="29"/>
      <c r="H25" s="32">
        <v>13000</v>
      </c>
      <c r="I25" s="21">
        <v>1.2</v>
      </c>
      <c r="J25" s="59">
        <f t="shared" si="0"/>
        <v>15600</v>
      </c>
    </row>
    <row r="26" spans="1:18" s="30" customFormat="1" ht="17.100000000000001" customHeight="1" x14ac:dyDescent="0.25">
      <c r="A26" s="41"/>
      <c r="B26" s="85" t="s">
        <v>102</v>
      </c>
      <c r="C26" s="47"/>
      <c r="D26" s="43"/>
      <c r="E26" s="54"/>
      <c r="F26" s="33"/>
      <c r="G26" s="29"/>
      <c r="H26" s="32"/>
      <c r="I26" s="21"/>
      <c r="J26" s="59"/>
    </row>
    <row r="27" spans="1:18" s="30" customFormat="1" ht="17.100000000000001" customHeight="1" x14ac:dyDescent="0.25">
      <c r="A27" s="41"/>
      <c r="B27" s="69" t="s">
        <v>58</v>
      </c>
      <c r="C27" s="47"/>
      <c r="D27" s="43"/>
      <c r="E27" s="54"/>
      <c r="F27" s="33"/>
      <c r="G27" s="29"/>
      <c r="H27" s="32">
        <v>3500</v>
      </c>
      <c r="I27" s="21">
        <v>1.2</v>
      </c>
      <c r="J27" s="59">
        <v>4200</v>
      </c>
    </row>
    <row r="28" spans="1:18" ht="17.100000000000001" customHeight="1" x14ac:dyDescent="0.25">
      <c r="A28" s="41"/>
      <c r="B28" s="69" t="s">
        <v>53</v>
      </c>
      <c r="C28" s="47"/>
      <c r="D28" s="43"/>
      <c r="E28" s="54"/>
      <c r="F28" s="33"/>
      <c r="G28" s="18"/>
      <c r="I28" s="21"/>
    </row>
    <row r="29" spans="1:18" ht="17.100000000000001" customHeight="1" x14ac:dyDescent="0.25">
      <c r="A29" s="41"/>
      <c r="B29" s="70" t="s">
        <v>28</v>
      </c>
      <c r="C29" s="47"/>
      <c r="D29" s="43"/>
      <c r="E29" s="54"/>
      <c r="F29" s="33"/>
      <c r="G29" s="18"/>
      <c r="H29" s="32">
        <v>1000</v>
      </c>
      <c r="I29" s="21">
        <v>1.2</v>
      </c>
      <c r="J29" s="59">
        <f t="shared" si="0"/>
        <v>1200</v>
      </c>
    </row>
    <row r="30" spans="1:18" s="30" customFormat="1" ht="17.100000000000001" customHeight="1" x14ac:dyDescent="0.25">
      <c r="A30" s="41"/>
      <c r="B30" s="69" t="s">
        <v>41</v>
      </c>
      <c r="C30" s="47"/>
      <c r="D30" s="43"/>
      <c r="E30" s="54"/>
      <c r="F30" s="33"/>
      <c r="G30" s="29"/>
      <c r="H30" s="32"/>
      <c r="I30" s="21"/>
      <c r="J30" s="59">
        <f>H30*I30</f>
        <v>0</v>
      </c>
    </row>
    <row r="31" spans="1:18" s="30" customFormat="1" ht="17.100000000000001" customHeight="1" x14ac:dyDescent="0.25">
      <c r="A31" s="41"/>
      <c r="B31" s="68" t="s">
        <v>34</v>
      </c>
      <c r="C31" s="47"/>
      <c r="D31" s="43"/>
      <c r="E31" s="54"/>
      <c r="F31" s="33"/>
      <c r="G31" s="29"/>
      <c r="H31" s="32"/>
      <c r="I31" s="21"/>
      <c r="J31" s="59"/>
    </row>
    <row r="32" spans="1:18" s="30" customFormat="1" ht="18.75" customHeight="1" x14ac:dyDescent="0.25">
      <c r="A32" s="41"/>
      <c r="B32" s="69" t="s">
        <v>111</v>
      </c>
      <c r="C32" s="47"/>
      <c r="D32" s="43"/>
      <c r="E32" s="54"/>
      <c r="F32" s="33"/>
      <c r="G32" s="29"/>
      <c r="H32" s="32"/>
      <c r="I32" s="21"/>
      <c r="J32" s="59"/>
    </row>
    <row r="33" spans="1:10" ht="17.100000000000001" customHeight="1" x14ac:dyDescent="0.25">
      <c r="A33" s="10"/>
      <c r="B33" s="71"/>
      <c r="C33" s="7"/>
      <c r="D33" s="74"/>
      <c r="E33" s="75"/>
      <c r="F33" s="76"/>
      <c r="G33" s="18"/>
      <c r="I33" s="56"/>
    </row>
    <row r="34" spans="1:10" s="84" customFormat="1" ht="17.100000000000001" customHeight="1" x14ac:dyDescent="0.25">
      <c r="A34" s="6"/>
      <c r="B34" s="13" t="s">
        <v>120</v>
      </c>
      <c r="C34" s="7" t="s">
        <v>42</v>
      </c>
      <c r="D34" s="66">
        <v>1</v>
      </c>
      <c r="E34" s="54">
        <v>50000</v>
      </c>
      <c r="F34" s="67">
        <f>+D34*E34</f>
        <v>50000</v>
      </c>
      <c r="G34" s="18"/>
      <c r="H34" s="32"/>
      <c r="I34" s="56"/>
      <c r="J34" s="59"/>
    </row>
    <row r="35" spans="1:10" ht="17.100000000000001" customHeight="1" x14ac:dyDescent="0.25">
      <c r="A35" s="41"/>
      <c r="B35" s="61"/>
      <c r="C35" s="47"/>
      <c r="D35" s="43"/>
      <c r="E35" s="54"/>
      <c r="F35" s="33"/>
      <c r="G35" s="18"/>
      <c r="I35" s="21"/>
    </row>
    <row r="36" spans="1:10" ht="17.100000000000001" customHeight="1" x14ac:dyDescent="0.25">
      <c r="A36" s="10"/>
      <c r="B36" s="13"/>
      <c r="C36" s="7"/>
      <c r="D36" s="8"/>
      <c r="E36" s="20"/>
      <c r="F36" s="12"/>
      <c r="G36" s="18"/>
      <c r="I36" s="56"/>
    </row>
    <row r="37" spans="1:10" ht="17.100000000000001" customHeight="1" x14ac:dyDescent="0.25">
      <c r="A37" s="10"/>
      <c r="B37" s="58" t="s">
        <v>20</v>
      </c>
      <c r="C37" s="7"/>
      <c r="D37" s="8"/>
      <c r="E37" s="20"/>
      <c r="F37" s="12"/>
      <c r="G37" s="18"/>
      <c r="I37" s="56"/>
    </row>
    <row r="38" spans="1:10" ht="17.100000000000001" customHeight="1" x14ac:dyDescent="0.25">
      <c r="A38" s="10"/>
      <c r="B38" s="57" t="s">
        <v>21</v>
      </c>
      <c r="C38" s="7"/>
      <c r="D38" s="8"/>
      <c r="E38" s="20"/>
      <c r="F38" s="12"/>
      <c r="G38" s="18"/>
      <c r="I38" s="56"/>
    </row>
    <row r="39" spans="1:10" ht="17.100000000000001" customHeight="1" x14ac:dyDescent="0.25">
      <c r="A39" s="10"/>
      <c r="B39" s="57" t="s">
        <v>22</v>
      </c>
      <c r="C39" s="7"/>
      <c r="D39" s="8"/>
      <c r="E39" s="20"/>
      <c r="F39" s="12"/>
      <c r="G39" s="18"/>
      <c r="I39" s="56"/>
    </row>
    <row r="40" spans="1:10" ht="17.100000000000001" customHeight="1" x14ac:dyDescent="0.25">
      <c r="A40" s="10"/>
      <c r="B40" s="57" t="s">
        <v>23</v>
      </c>
      <c r="C40" s="7"/>
      <c r="D40" s="8"/>
      <c r="E40" s="20"/>
      <c r="F40" s="12"/>
      <c r="G40" s="18"/>
      <c r="I40" s="56"/>
    </row>
    <row r="41" spans="1:10" ht="17.100000000000001" customHeight="1" x14ac:dyDescent="0.25">
      <c r="A41" s="6"/>
      <c r="B41" s="45"/>
      <c r="C41" s="7"/>
      <c r="D41" s="11"/>
      <c r="E41" s="25"/>
      <c r="F41" s="12"/>
      <c r="G41" s="18"/>
      <c r="I41" s="56"/>
    </row>
    <row r="42" spans="1:10" s="17" customFormat="1" ht="17.100000000000001" customHeight="1" x14ac:dyDescent="0.25">
      <c r="A42" s="82" t="s">
        <v>10</v>
      </c>
      <c r="B42" s="82"/>
      <c r="C42" s="82"/>
      <c r="D42" s="82"/>
      <c r="E42" s="82"/>
      <c r="F42" s="22">
        <f>SUM(F14:F41)</f>
        <v>950639.29297820828</v>
      </c>
      <c r="G42" s="18"/>
      <c r="H42" s="32"/>
      <c r="I42" s="21"/>
      <c r="J42" s="59"/>
    </row>
    <row r="43" spans="1:10" s="17" customFormat="1" ht="17.100000000000001" customHeight="1" x14ac:dyDescent="0.25">
      <c r="A43" s="82" t="s">
        <v>5</v>
      </c>
      <c r="B43" s="82"/>
      <c r="C43" s="82"/>
      <c r="D43" s="82"/>
      <c r="E43" s="82"/>
      <c r="F43" s="34">
        <f>+F42*0.18</f>
        <v>171115.07273607748</v>
      </c>
      <c r="G43" s="18"/>
      <c r="H43" s="32"/>
      <c r="I43" s="21"/>
      <c r="J43" s="59"/>
    </row>
    <row r="44" spans="1:10" s="17" customFormat="1" ht="17.100000000000001" customHeight="1" x14ac:dyDescent="0.25">
      <c r="A44" s="82" t="s">
        <v>6</v>
      </c>
      <c r="B44" s="82"/>
      <c r="C44" s="82"/>
      <c r="D44" s="82"/>
      <c r="E44" s="82"/>
      <c r="F44" s="22">
        <f>SUM(F42:F43)</f>
        <v>1121754.3657142858</v>
      </c>
      <c r="G44" s="18"/>
      <c r="H44" s="32"/>
      <c r="I44" s="21"/>
      <c r="J44" s="59"/>
    </row>
    <row r="45" spans="1:10" s="17" customFormat="1" ht="17.100000000000001" customHeight="1" x14ac:dyDescent="0.25">
      <c r="C45" s="48"/>
      <c r="E45" s="18"/>
      <c r="G45" s="18"/>
      <c r="H45" s="32"/>
      <c r="I45" s="21"/>
      <c r="J45" s="59"/>
    </row>
    <row r="46" spans="1:10" s="17" customFormat="1" ht="17.100000000000001" customHeight="1" x14ac:dyDescent="0.25">
      <c r="A46" s="26" t="s">
        <v>8</v>
      </c>
      <c r="C46" s="48"/>
      <c r="E46" s="18"/>
      <c r="G46" s="18"/>
      <c r="H46" s="32"/>
      <c r="I46" s="21"/>
      <c r="J46" s="59"/>
    </row>
    <row r="47" spans="1:10" s="17" customFormat="1" ht="17.100000000000001" customHeight="1" x14ac:dyDescent="0.25">
      <c r="A47" s="39" t="s">
        <v>115</v>
      </c>
      <c r="C47" s="48"/>
      <c r="E47" s="18"/>
      <c r="G47" s="18"/>
      <c r="H47" s="32"/>
      <c r="I47" s="21"/>
      <c r="J47" s="59"/>
    </row>
    <row r="48" spans="1:10" s="17" customFormat="1" ht="17.100000000000001" customHeight="1" x14ac:dyDescent="0.25">
      <c r="C48" s="48"/>
      <c r="E48" s="18"/>
      <c r="G48" s="18"/>
      <c r="H48" s="32"/>
      <c r="I48" s="21"/>
      <c r="J48" s="59"/>
    </row>
    <row r="49" spans="1:10" s="17" customFormat="1" ht="17.100000000000001" customHeight="1" x14ac:dyDescent="0.25">
      <c r="A49" s="27" t="s">
        <v>7</v>
      </c>
      <c r="C49" s="48"/>
      <c r="E49" s="18"/>
      <c r="G49" s="18"/>
      <c r="H49" s="32"/>
      <c r="I49" s="21"/>
      <c r="J49" s="59"/>
    </row>
    <row r="50" spans="1:10" s="17" customFormat="1" ht="17.100000000000001" customHeight="1" x14ac:dyDescent="0.25">
      <c r="C50" s="48"/>
      <c r="E50" s="18"/>
      <c r="G50" s="18"/>
      <c r="H50" s="32"/>
      <c r="I50" s="21"/>
      <c r="J50" s="59"/>
    </row>
    <row r="51" spans="1:10" s="17" customFormat="1" ht="17.100000000000001" customHeight="1" x14ac:dyDescent="0.25">
      <c r="C51" s="48"/>
      <c r="E51" s="18"/>
      <c r="G51" s="18"/>
      <c r="H51" s="32"/>
      <c r="I51" s="21"/>
      <c r="J51" s="59"/>
    </row>
  </sheetData>
  <mergeCells count="4">
    <mergeCell ref="E11:F11"/>
    <mergeCell ref="A42:E42"/>
    <mergeCell ref="A43:E43"/>
    <mergeCell ref="A44:E44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4923F-902C-4B80-95A2-52E5CCC72DE2}">
  <dimension ref="A1:R57"/>
  <sheetViews>
    <sheetView topLeftCell="A25" zoomScaleNormal="100" workbookViewId="0">
      <selection activeCell="H44" sqref="H44"/>
    </sheetView>
  </sheetViews>
  <sheetFormatPr baseColWidth="10" defaultColWidth="9.140625" defaultRowHeight="17.100000000000001" customHeight="1" x14ac:dyDescent="0.25"/>
  <cols>
    <col min="1" max="1" width="6.140625" style="9" customWidth="1"/>
    <col min="2" max="2" width="49" style="4" customWidth="1"/>
    <col min="3" max="3" width="7.85546875" style="49" customWidth="1"/>
    <col min="4" max="4" width="10" style="14" customWidth="1"/>
    <col min="5" max="5" width="15.85546875" style="14" customWidth="1"/>
    <col min="6" max="6" width="15.7109375" style="4" bestFit="1" customWidth="1"/>
    <col min="7" max="7" width="8.7109375" style="14" customWidth="1"/>
    <col min="8" max="8" width="13.28515625" style="32" customWidth="1"/>
    <col min="9" max="9" width="9" style="55" customWidth="1"/>
    <col min="10" max="10" width="12.42578125" style="59" customWidth="1"/>
    <col min="11" max="16" width="9.140625" style="4"/>
    <col min="17" max="17" width="43.28515625" style="4" customWidth="1"/>
    <col min="18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8" ht="17.100000000000001" customHeight="1" x14ac:dyDescent="0.25">
      <c r="A1" s="1"/>
      <c r="B1" s="1"/>
      <c r="C1" s="31"/>
      <c r="D1" s="2"/>
      <c r="E1" s="2"/>
      <c r="F1" s="3"/>
    </row>
    <row r="2" spans="1:18" ht="17.100000000000001" customHeight="1" x14ac:dyDescent="0.25">
      <c r="A2" s="1"/>
      <c r="B2" s="1"/>
      <c r="C2" s="31"/>
      <c r="D2" s="2"/>
      <c r="E2" s="2"/>
      <c r="F2" s="3"/>
    </row>
    <row r="3" spans="1:18" ht="17.100000000000001" customHeight="1" x14ac:dyDescent="0.25">
      <c r="A3" s="1"/>
      <c r="B3" s="1"/>
      <c r="C3" s="31"/>
      <c r="D3" s="2"/>
      <c r="E3" s="2"/>
      <c r="F3" s="3"/>
    </row>
    <row r="4" spans="1:18" ht="17.100000000000001" customHeight="1" x14ac:dyDescent="0.25">
      <c r="A4" s="1"/>
      <c r="B4" s="1"/>
      <c r="C4" s="31"/>
      <c r="D4" s="2"/>
      <c r="E4" s="2"/>
      <c r="F4" s="3"/>
    </row>
    <row r="5" spans="1:18" ht="17.100000000000001" customHeight="1" x14ac:dyDescent="0.25">
      <c r="A5" s="1"/>
      <c r="B5" s="1"/>
      <c r="C5" s="31"/>
      <c r="D5" s="2"/>
      <c r="E5" s="2"/>
      <c r="F5" s="3"/>
    </row>
    <row r="6" spans="1:18" ht="17.100000000000001" customHeight="1" x14ac:dyDescent="0.25">
      <c r="A6" s="1"/>
      <c r="B6" s="1"/>
      <c r="C6" s="31"/>
      <c r="D6" s="2"/>
      <c r="E6" s="2"/>
      <c r="F6" s="3"/>
    </row>
    <row r="7" spans="1:18" ht="17.100000000000001" customHeight="1" x14ac:dyDescent="0.25">
      <c r="A7" s="5"/>
      <c r="B7" s="1"/>
      <c r="C7" s="31"/>
      <c r="D7" s="2"/>
      <c r="E7" s="2"/>
      <c r="F7" s="3"/>
    </row>
    <row r="8" spans="1:18" ht="17.100000000000001" customHeight="1" x14ac:dyDescent="0.25">
      <c r="B8" s="1"/>
      <c r="C8" s="31"/>
      <c r="D8" s="2"/>
      <c r="E8" s="2"/>
      <c r="F8" s="3"/>
    </row>
    <row r="9" spans="1:18" ht="17.100000000000001" customHeight="1" x14ac:dyDescent="0.25">
      <c r="A9" s="5" t="s">
        <v>116</v>
      </c>
      <c r="B9" s="1"/>
      <c r="C9" s="31"/>
      <c r="D9" s="2"/>
      <c r="E9" s="2"/>
      <c r="F9" s="3"/>
    </row>
    <row r="10" spans="1:18" ht="17.100000000000001" customHeight="1" x14ac:dyDescent="0.25">
      <c r="A10" s="5"/>
      <c r="B10" s="40"/>
      <c r="C10" s="31"/>
      <c r="D10" s="2"/>
      <c r="E10" s="2"/>
      <c r="F10" s="3"/>
      <c r="Q10" s="4" t="s">
        <v>106</v>
      </c>
      <c r="R10" s="4">
        <v>15</v>
      </c>
    </row>
    <row r="11" spans="1:18" s="17" customFormat="1" ht="17.100000000000001" customHeight="1" x14ac:dyDescent="0.25">
      <c r="B11" s="15"/>
      <c r="C11" s="46"/>
      <c r="D11" s="16"/>
      <c r="E11" s="2"/>
      <c r="F11" s="23"/>
      <c r="G11" s="18"/>
      <c r="H11" s="32"/>
      <c r="I11" s="21"/>
      <c r="J11" s="59"/>
      <c r="Q11" s="17" t="s">
        <v>84</v>
      </c>
      <c r="R11" s="17">
        <v>15</v>
      </c>
    </row>
    <row r="12" spans="1:18" s="17" customFormat="1" ht="17.100000000000001" customHeight="1" x14ac:dyDescent="0.25">
      <c r="A12" s="52" t="s">
        <v>39</v>
      </c>
      <c r="B12" s="51"/>
      <c r="C12" s="51"/>
      <c r="D12" s="16"/>
      <c r="E12" s="2"/>
      <c r="F12" s="23"/>
      <c r="G12" s="18"/>
      <c r="H12" s="50"/>
      <c r="I12" s="21"/>
      <c r="J12" s="59"/>
      <c r="Q12" s="17" t="s">
        <v>105</v>
      </c>
      <c r="R12" s="17">
        <v>18</v>
      </c>
    </row>
    <row r="13" spans="1:18" s="17" customFormat="1" ht="17.100000000000001" customHeight="1" x14ac:dyDescent="0.25">
      <c r="A13" s="60" t="s">
        <v>80</v>
      </c>
      <c r="B13" s="51"/>
      <c r="C13" s="51"/>
      <c r="D13" s="24"/>
      <c r="G13" s="18"/>
      <c r="H13" s="50"/>
      <c r="I13" s="21"/>
      <c r="J13" s="59"/>
      <c r="Q13" s="17" t="s">
        <v>86</v>
      </c>
      <c r="R13" s="17">
        <v>9</v>
      </c>
    </row>
    <row r="14" spans="1:18" s="17" customFormat="1" ht="17.100000000000001" customHeight="1" x14ac:dyDescent="0.25">
      <c r="A14" s="60" t="s">
        <v>33</v>
      </c>
      <c r="B14" s="51"/>
      <c r="C14" s="51"/>
      <c r="D14" s="24"/>
      <c r="E14" s="81" t="s">
        <v>114</v>
      </c>
      <c r="F14" s="81"/>
      <c r="G14" s="18"/>
      <c r="H14" s="50"/>
      <c r="I14" s="21"/>
      <c r="J14" s="59"/>
      <c r="Q14" s="17" t="s">
        <v>87</v>
      </c>
      <c r="R14" s="17">
        <v>9</v>
      </c>
    </row>
    <row r="15" spans="1:18" s="17" customFormat="1" ht="17.100000000000001" customHeight="1" x14ac:dyDescent="0.25">
      <c r="A15" s="21"/>
      <c r="B15" s="21"/>
      <c r="C15" s="21"/>
      <c r="D15" s="21"/>
      <c r="G15" s="18"/>
      <c r="H15" s="32"/>
      <c r="I15" s="21"/>
      <c r="J15" s="59"/>
      <c r="Q15" s="17" t="s">
        <v>88</v>
      </c>
      <c r="R15" s="17">
        <v>9</v>
      </c>
    </row>
    <row r="16" spans="1:18" ht="17.100000000000001" customHeight="1" x14ac:dyDescent="0.25">
      <c r="A16" s="35" t="s">
        <v>0</v>
      </c>
      <c r="B16" s="35" t="s">
        <v>9</v>
      </c>
      <c r="C16" s="35" t="s">
        <v>1</v>
      </c>
      <c r="D16" s="36" t="s">
        <v>2</v>
      </c>
      <c r="E16" s="37" t="s">
        <v>3</v>
      </c>
      <c r="F16" s="38" t="s">
        <v>4</v>
      </c>
      <c r="G16" s="18"/>
      <c r="I16" s="21"/>
      <c r="Q16" s="4" t="s">
        <v>90</v>
      </c>
      <c r="R16" s="4">
        <v>18</v>
      </c>
    </row>
    <row r="17" spans="1:18" ht="17.100000000000001" customHeight="1" x14ac:dyDescent="0.25">
      <c r="A17" s="41"/>
      <c r="B17" s="42" t="s">
        <v>24</v>
      </c>
      <c r="C17" s="47" t="s">
        <v>25</v>
      </c>
      <c r="D17" s="43">
        <v>1</v>
      </c>
      <c r="E17" s="19">
        <f>J17</f>
        <v>512711.8644067797</v>
      </c>
      <c r="F17" s="33">
        <f>+D17*E17</f>
        <v>512711.8644067797</v>
      </c>
      <c r="G17" s="18"/>
      <c r="H17" s="32">
        <f>550000/1.18</f>
        <v>466101.69491525425</v>
      </c>
      <c r="I17" s="21">
        <v>1.1000000000000001</v>
      </c>
      <c r="J17" s="59">
        <f>+H17*I17</f>
        <v>512711.8644067797</v>
      </c>
      <c r="Q17" s="4" t="s">
        <v>89</v>
      </c>
      <c r="R17" s="4">
        <v>18</v>
      </c>
    </row>
    <row r="18" spans="1:18" ht="17.100000000000001" customHeight="1" x14ac:dyDescent="0.25">
      <c r="A18" s="41"/>
      <c r="B18" s="42"/>
      <c r="C18" s="47"/>
      <c r="D18" s="43"/>
      <c r="E18" s="19"/>
      <c r="F18" s="33"/>
      <c r="G18" s="18"/>
      <c r="I18" s="21"/>
      <c r="Q18" s="4" t="s">
        <v>91</v>
      </c>
      <c r="R18" s="4">
        <v>16</v>
      </c>
    </row>
    <row r="19" spans="1:18" ht="17.100000000000001" customHeight="1" x14ac:dyDescent="0.25">
      <c r="A19" s="41"/>
      <c r="B19" s="44" t="s">
        <v>12</v>
      </c>
      <c r="C19" s="47" t="s">
        <v>11</v>
      </c>
      <c r="D19" s="43">
        <v>15</v>
      </c>
      <c r="E19" s="19">
        <f>+J19</f>
        <v>3600</v>
      </c>
      <c r="F19" s="33">
        <f>+D19*E19</f>
        <v>54000</v>
      </c>
      <c r="H19" s="32">
        <f>45000/15</f>
        <v>3000</v>
      </c>
      <c r="I19" s="21">
        <v>1.2</v>
      </c>
      <c r="J19" s="59">
        <f t="shared" ref="J19:J32" si="0">H19*I19</f>
        <v>3600</v>
      </c>
      <c r="Q19" s="4" t="s">
        <v>94</v>
      </c>
      <c r="R19" s="4">
        <v>3</v>
      </c>
    </row>
    <row r="20" spans="1:18" ht="17.100000000000001" customHeight="1" x14ac:dyDescent="0.25">
      <c r="A20" s="41"/>
      <c r="B20" s="44" t="s">
        <v>13</v>
      </c>
      <c r="C20" s="47" t="s">
        <v>11</v>
      </c>
      <c r="D20" s="43">
        <v>15</v>
      </c>
      <c r="E20" s="19">
        <v>2000</v>
      </c>
      <c r="F20" s="33">
        <f t="shared" ref="F20:F28" si="1">+D20*E20</f>
        <v>30000</v>
      </c>
      <c r="H20" s="32">
        <f>23000/15</f>
        <v>1533.3333333333333</v>
      </c>
      <c r="I20" s="21">
        <v>1.2</v>
      </c>
      <c r="J20" s="59">
        <f t="shared" si="0"/>
        <v>1839.9999999999998</v>
      </c>
      <c r="Q20" s="4" t="s">
        <v>95</v>
      </c>
      <c r="R20" s="4">
        <v>6</v>
      </c>
    </row>
    <row r="21" spans="1:18" ht="17.100000000000001" customHeight="1" x14ac:dyDescent="0.25">
      <c r="A21" s="41"/>
      <c r="B21" s="44" t="s">
        <v>26</v>
      </c>
      <c r="C21" s="47" t="s">
        <v>30</v>
      </c>
      <c r="D21" s="43">
        <v>9</v>
      </c>
      <c r="E21" s="19">
        <f>+J21</f>
        <v>3600</v>
      </c>
      <c r="F21" s="33">
        <f t="shared" si="1"/>
        <v>32400</v>
      </c>
      <c r="H21" s="32">
        <v>3000</v>
      </c>
      <c r="I21" s="21">
        <v>1.2</v>
      </c>
      <c r="J21" s="59">
        <f t="shared" si="0"/>
        <v>3600</v>
      </c>
      <c r="Q21" s="4" t="s">
        <v>92</v>
      </c>
      <c r="R21" s="4">
        <v>3</v>
      </c>
    </row>
    <row r="22" spans="1:18" ht="17.100000000000001" customHeight="1" x14ac:dyDescent="0.25">
      <c r="A22" s="41"/>
      <c r="B22" s="44" t="s">
        <v>35</v>
      </c>
      <c r="C22" s="47" t="s">
        <v>30</v>
      </c>
      <c r="D22" s="43">
        <v>9</v>
      </c>
      <c r="E22" s="19">
        <f>+J22</f>
        <v>3000</v>
      </c>
      <c r="F22" s="33">
        <f t="shared" si="1"/>
        <v>27000</v>
      </c>
      <c r="H22" s="32">
        <v>2500</v>
      </c>
      <c r="I22" s="21">
        <v>1.2</v>
      </c>
      <c r="J22" s="59">
        <f t="shared" si="0"/>
        <v>3000</v>
      </c>
      <c r="Q22" s="4" t="s">
        <v>93</v>
      </c>
      <c r="R22" s="4">
        <v>2</v>
      </c>
    </row>
    <row r="23" spans="1:18" ht="17.100000000000001" customHeight="1" x14ac:dyDescent="0.25">
      <c r="A23" s="41"/>
      <c r="B23" s="44" t="s">
        <v>101</v>
      </c>
      <c r="C23" s="47" t="s">
        <v>11</v>
      </c>
      <c r="D23" s="43">
        <v>18</v>
      </c>
      <c r="E23" s="19">
        <f>+J23</f>
        <v>2040</v>
      </c>
      <c r="F23" s="33">
        <f t="shared" si="1"/>
        <v>36720</v>
      </c>
      <c r="H23" s="32">
        <v>1700</v>
      </c>
      <c r="I23" s="21">
        <v>1.2</v>
      </c>
      <c r="J23" s="59">
        <f t="shared" si="0"/>
        <v>2040</v>
      </c>
      <c r="Q23" s="4" t="s">
        <v>96</v>
      </c>
      <c r="R23" s="4">
        <v>1</v>
      </c>
    </row>
    <row r="24" spans="1:18" ht="15.75" x14ac:dyDescent="0.25">
      <c r="A24" s="41"/>
      <c r="B24" s="44" t="s">
        <v>14</v>
      </c>
      <c r="C24" s="47" t="s">
        <v>1</v>
      </c>
      <c r="D24" s="43">
        <v>9</v>
      </c>
      <c r="E24" s="19">
        <f>+J24</f>
        <v>1320</v>
      </c>
      <c r="F24" s="33">
        <f t="shared" si="1"/>
        <v>11880</v>
      </c>
      <c r="H24" s="32">
        <v>1100</v>
      </c>
      <c r="I24" s="21">
        <v>1.2</v>
      </c>
      <c r="J24" s="59">
        <f t="shared" si="0"/>
        <v>1320</v>
      </c>
      <c r="Q24" s="4" t="s">
        <v>99</v>
      </c>
      <c r="R24" s="4">
        <v>1</v>
      </c>
    </row>
    <row r="25" spans="1:18" ht="17.100000000000001" customHeight="1" x14ac:dyDescent="0.25">
      <c r="A25" s="41"/>
      <c r="B25" s="44" t="s">
        <v>15</v>
      </c>
      <c r="C25" s="47" t="s">
        <v>11</v>
      </c>
      <c r="D25" s="43">
        <v>6</v>
      </c>
      <c r="E25" s="19">
        <f>+J25</f>
        <v>5160</v>
      </c>
      <c r="F25" s="33">
        <f t="shared" si="1"/>
        <v>30960</v>
      </c>
      <c r="H25" s="32">
        <v>4300</v>
      </c>
      <c r="I25" s="21">
        <v>1.2</v>
      </c>
      <c r="J25" s="59">
        <f t="shared" si="0"/>
        <v>5160</v>
      </c>
      <c r="Q25" s="4" t="s">
        <v>103</v>
      </c>
      <c r="R25" s="4">
        <v>1</v>
      </c>
    </row>
    <row r="26" spans="1:18" ht="17.100000000000001" customHeight="1" x14ac:dyDescent="0.25">
      <c r="A26" s="41"/>
      <c r="B26" s="44" t="s">
        <v>16</v>
      </c>
      <c r="C26" s="47" t="s">
        <v>1</v>
      </c>
      <c r="D26" s="43">
        <v>3</v>
      </c>
      <c r="E26" s="53">
        <v>1500</v>
      </c>
      <c r="F26" s="33">
        <f t="shared" si="1"/>
        <v>4500</v>
      </c>
      <c r="G26" s="18"/>
      <c r="H26" s="32">
        <v>1000</v>
      </c>
      <c r="I26" s="21">
        <v>1.2</v>
      </c>
      <c r="J26" s="59">
        <f t="shared" si="0"/>
        <v>1200</v>
      </c>
      <c r="Q26" s="4" t="s">
        <v>100</v>
      </c>
      <c r="R26" s="4">
        <v>3</v>
      </c>
    </row>
    <row r="27" spans="1:18" s="30" customFormat="1" ht="17.100000000000001" customHeight="1" x14ac:dyDescent="0.25">
      <c r="A27" s="41"/>
      <c r="B27" s="28" t="s">
        <v>18</v>
      </c>
      <c r="C27" s="47" t="s">
        <v>1</v>
      </c>
      <c r="D27" s="43">
        <v>2</v>
      </c>
      <c r="E27" s="54">
        <v>3000</v>
      </c>
      <c r="F27" s="33">
        <f t="shared" si="1"/>
        <v>6000</v>
      </c>
      <c r="G27" s="29"/>
      <c r="H27" s="32">
        <v>2000</v>
      </c>
      <c r="I27" s="21">
        <v>1.2</v>
      </c>
      <c r="J27" s="59">
        <f t="shared" si="0"/>
        <v>2400</v>
      </c>
      <c r="Q27" s="30" t="s">
        <v>98</v>
      </c>
      <c r="R27" s="30">
        <v>50</v>
      </c>
    </row>
    <row r="28" spans="1:18" s="30" customFormat="1" ht="17.100000000000001" customHeight="1" x14ac:dyDescent="0.25">
      <c r="A28" s="41"/>
      <c r="B28" s="28" t="s">
        <v>27</v>
      </c>
      <c r="C28" s="47" t="s">
        <v>1</v>
      </c>
      <c r="D28" s="43">
        <v>1</v>
      </c>
      <c r="E28" s="54">
        <v>18000</v>
      </c>
      <c r="F28" s="33">
        <f t="shared" si="1"/>
        <v>18000</v>
      </c>
      <c r="G28" s="29"/>
      <c r="H28" s="32">
        <v>13000</v>
      </c>
      <c r="I28" s="21">
        <v>1.2</v>
      </c>
      <c r="J28" s="59">
        <f t="shared" si="0"/>
        <v>15600</v>
      </c>
      <c r="Q28" s="30" t="s">
        <v>104</v>
      </c>
      <c r="R28" s="30">
        <v>1</v>
      </c>
    </row>
    <row r="29" spans="1:18" s="30" customFormat="1" ht="17.100000000000001" customHeight="1" x14ac:dyDescent="0.25">
      <c r="A29" s="41"/>
      <c r="B29" s="4" t="s">
        <v>102</v>
      </c>
      <c r="C29" s="47" t="s">
        <v>1</v>
      </c>
      <c r="D29" s="43">
        <v>1</v>
      </c>
      <c r="E29" s="54">
        <v>3500</v>
      </c>
      <c r="F29" s="33">
        <f>+D29*E29</f>
        <v>3500</v>
      </c>
      <c r="G29" s="29"/>
      <c r="H29" s="32"/>
      <c r="I29" s="21"/>
      <c r="J29" s="59"/>
    </row>
    <row r="30" spans="1:18" s="30" customFormat="1" ht="17.100000000000001" customHeight="1" x14ac:dyDescent="0.25">
      <c r="A30" s="41"/>
      <c r="B30" s="28" t="s">
        <v>58</v>
      </c>
      <c r="C30" s="47" t="s">
        <v>1</v>
      </c>
      <c r="D30" s="43">
        <v>4</v>
      </c>
      <c r="E30" s="54">
        <v>4200</v>
      </c>
      <c r="F30" s="33">
        <f>+D30*E30</f>
        <v>16800</v>
      </c>
      <c r="G30" s="29"/>
      <c r="H30" s="32">
        <v>3500</v>
      </c>
      <c r="I30" s="21">
        <v>1.2</v>
      </c>
      <c r="J30" s="59">
        <v>4200</v>
      </c>
    </row>
    <row r="31" spans="1:18" ht="17.100000000000001" customHeight="1" x14ac:dyDescent="0.25">
      <c r="A31" s="41"/>
      <c r="B31" s="28" t="s">
        <v>53</v>
      </c>
      <c r="C31" s="47" t="s">
        <v>1</v>
      </c>
      <c r="D31" s="43">
        <v>1</v>
      </c>
      <c r="E31" s="54">
        <v>10000</v>
      </c>
      <c r="F31" s="33">
        <f t="shared" ref="F31" si="2">+D31*E31</f>
        <v>10000</v>
      </c>
      <c r="G31" s="18"/>
      <c r="I31" s="21"/>
    </row>
    <row r="32" spans="1:18" ht="17.100000000000001" customHeight="1" x14ac:dyDescent="0.25">
      <c r="A32" s="41"/>
      <c r="B32" s="61" t="s">
        <v>28</v>
      </c>
      <c r="C32" s="47" t="s">
        <v>1</v>
      </c>
      <c r="D32" s="43">
        <v>2</v>
      </c>
      <c r="E32" s="54">
        <f>+J32</f>
        <v>1200</v>
      </c>
      <c r="F32" s="33">
        <f>+D32*E32</f>
        <v>2400</v>
      </c>
      <c r="G32" s="18"/>
      <c r="H32" s="32">
        <v>1000</v>
      </c>
      <c r="I32" s="21">
        <v>1.2</v>
      </c>
      <c r="J32" s="59">
        <f t="shared" si="0"/>
        <v>1200</v>
      </c>
    </row>
    <row r="33" spans="1:10" ht="17.100000000000001" customHeight="1" x14ac:dyDescent="0.25">
      <c r="A33" s="41"/>
      <c r="B33" s="61" t="s">
        <v>119</v>
      </c>
      <c r="C33" s="47" t="s">
        <v>1</v>
      </c>
      <c r="D33" s="43">
        <v>1</v>
      </c>
      <c r="E33" s="54">
        <v>6000</v>
      </c>
      <c r="F33" s="33">
        <f>+D33*E33</f>
        <v>6000</v>
      </c>
      <c r="G33" s="18"/>
      <c r="I33" s="21"/>
    </row>
    <row r="34" spans="1:10" s="30" customFormat="1" ht="17.100000000000001" customHeight="1" x14ac:dyDescent="0.25">
      <c r="A34" s="41"/>
      <c r="B34" s="28" t="s">
        <v>41</v>
      </c>
      <c r="C34" s="47" t="s">
        <v>1</v>
      </c>
      <c r="D34" s="43">
        <v>1</v>
      </c>
      <c r="E34" s="54">
        <v>10000</v>
      </c>
      <c r="F34" s="33">
        <f>+D34*E34</f>
        <v>10000</v>
      </c>
      <c r="G34" s="29"/>
      <c r="H34" s="32"/>
      <c r="I34" s="21"/>
      <c r="J34" s="59">
        <f>H34*I34</f>
        <v>0</v>
      </c>
    </row>
    <row r="35" spans="1:10" s="30" customFormat="1" ht="17.100000000000001" customHeight="1" x14ac:dyDescent="0.25">
      <c r="A35" s="41"/>
      <c r="B35" s="44" t="s">
        <v>34</v>
      </c>
      <c r="C35" s="47" t="s">
        <v>11</v>
      </c>
      <c r="D35" s="43">
        <v>20</v>
      </c>
      <c r="E35" s="54">
        <v>1200</v>
      </c>
      <c r="F35" s="33">
        <f>+D35*E35</f>
        <v>24000</v>
      </c>
      <c r="G35" s="29"/>
      <c r="H35" s="32"/>
      <c r="I35" s="21"/>
      <c r="J35" s="59"/>
    </row>
    <row r="36" spans="1:10" s="30" customFormat="1" ht="18.75" customHeight="1" x14ac:dyDescent="0.25">
      <c r="A36" s="41"/>
      <c r="B36" s="28" t="s">
        <v>111</v>
      </c>
      <c r="C36" s="47" t="s">
        <v>1</v>
      </c>
      <c r="D36" s="43">
        <v>1</v>
      </c>
      <c r="E36" s="54">
        <v>8000</v>
      </c>
      <c r="F36" s="33">
        <f>+D36*E36</f>
        <v>8000</v>
      </c>
      <c r="G36" s="29"/>
      <c r="H36" s="32"/>
      <c r="I36" s="21"/>
      <c r="J36" s="59"/>
    </row>
    <row r="37" spans="1:10" ht="17.100000000000001" customHeight="1" x14ac:dyDescent="0.25">
      <c r="A37" s="10"/>
      <c r="B37" s="71" t="s">
        <v>66</v>
      </c>
      <c r="C37" s="7"/>
      <c r="D37" s="74">
        <v>1</v>
      </c>
      <c r="E37" s="75">
        <v>58407.428571428572</v>
      </c>
      <c r="F37" s="76">
        <f>+D37*E37</f>
        <v>58407.428571428572</v>
      </c>
      <c r="G37" s="18"/>
      <c r="I37" s="56"/>
    </row>
    <row r="38" spans="1:10" s="30" customFormat="1" ht="18.75" customHeight="1" x14ac:dyDescent="0.25">
      <c r="A38" s="41"/>
      <c r="B38" s="28"/>
      <c r="C38" s="47"/>
      <c r="D38" s="43"/>
      <c r="E38" s="54"/>
      <c r="F38" s="33"/>
      <c r="G38" s="29"/>
      <c r="H38" s="32"/>
      <c r="I38" s="21"/>
      <c r="J38" s="59"/>
    </row>
    <row r="39" spans="1:10" ht="17.100000000000001" customHeight="1" x14ac:dyDescent="0.25">
      <c r="A39" s="10"/>
      <c r="B39" s="71" t="s">
        <v>112</v>
      </c>
      <c r="C39" s="7" t="s">
        <v>42</v>
      </c>
      <c r="D39" s="74">
        <v>1</v>
      </c>
      <c r="E39" s="75">
        <v>50000</v>
      </c>
      <c r="F39" s="76">
        <f>+D39*E39</f>
        <v>50000</v>
      </c>
      <c r="G39" s="18"/>
      <c r="I39" s="56"/>
    </row>
    <row r="40" spans="1:10" s="30" customFormat="1" ht="17.100000000000001" customHeight="1" x14ac:dyDescent="0.25">
      <c r="A40" s="41"/>
      <c r="C40" s="47"/>
      <c r="D40" s="43"/>
      <c r="E40" s="54"/>
      <c r="F40" s="33"/>
      <c r="G40" s="29"/>
      <c r="H40" s="32"/>
      <c r="I40" s="21"/>
      <c r="J40" s="59"/>
    </row>
    <row r="41" spans="1:10" ht="17.100000000000001" customHeight="1" x14ac:dyDescent="0.25">
      <c r="A41" s="41"/>
      <c r="B41" s="61"/>
      <c r="C41" s="47"/>
      <c r="D41" s="43"/>
      <c r="E41" s="54"/>
      <c r="F41" s="33"/>
      <c r="G41" s="18"/>
      <c r="I41" s="21"/>
    </row>
    <row r="42" spans="1:10" ht="17.100000000000001" customHeight="1" x14ac:dyDescent="0.25">
      <c r="A42" s="10"/>
      <c r="B42" s="13"/>
      <c r="C42" s="7"/>
      <c r="D42" s="8"/>
      <c r="E42" s="20"/>
      <c r="F42" s="12"/>
      <c r="G42" s="18"/>
      <c r="I42" s="56"/>
    </row>
    <row r="43" spans="1:10" ht="17.100000000000001" customHeight="1" x14ac:dyDescent="0.25">
      <c r="A43" s="10"/>
      <c r="B43" s="58" t="s">
        <v>20</v>
      </c>
      <c r="C43" s="7"/>
      <c r="D43" s="8"/>
      <c r="E43" s="20"/>
      <c r="F43" s="12"/>
      <c r="G43" s="18"/>
      <c r="I43" s="56"/>
    </row>
    <row r="44" spans="1:10" ht="17.100000000000001" customHeight="1" x14ac:dyDescent="0.25">
      <c r="A44" s="10"/>
      <c r="B44" s="57" t="s">
        <v>21</v>
      </c>
      <c r="C44" s="7"/>
      <c r="D44" s="8"/>
      <c r="E44" s="20"/>
      <c r="F44" s="12"/>
      <c r="G44" s="18"/>
      <c r="I44" s="56"/>
    </row>
    <row r="45" spans="1:10" ht="17.100000000000001" customHeight="1" x14ac:dyDescent="0.25">
      <c r="A45" s="10"/>
      <c r="B45" s="57" t="s">
        <v>22</v>
      </c>
      <c r="C45" s="7"/>
      <c r="D45" s="8"/>
      <c r="E45" s="20"/>
      <c r="F45" s="12"/>
      <c r="G45" s="18"/>
      <c r="I45" s="56"/>
    </row>
    <row r="46" spans="1:10" ht="17.100000000000001" customHeight="1" x14ac:dyDescent="0.25">
      <c r="A46" s="10"/>
      <c r="B46" s="57" t="s">
        <v>23</v>
      </c>
      <c r="C46" s="7"/>
      <c r="D46" s="8"/>
      <c r="E46" s="20"/>
      <c r="F46" s="12"/>
      <c r="G46" s="18"/>
      <c r="I46" s="56"/>
    </row>
    <row r="47" spans="1:10" ht="17.100000000000001" customHeight="1" x14ac:dyDescent="0.25">
      <c r="A47" s="6"/>
      <c r="B47" s="45"/>
      <c r="C47" s="7"/>
      <c r="D47" s="11"/>
      <c r="E47" s="25"/>
      <c r="F47" s="12"/>
      <c r="G47" s="18"/>
      <c r="I47" s="56"/>
    </row>
    <row r="48" spans="1:10" s="17" customFormat="1" ht="17.100000000000001" customHeight="1" x14ac:dyDescent="0.25">
      <c r="A48" s="82" t="s">
        <v>10</v>
      </c>
      <c r="B48" s="82"/>
      <c r="C48" s="82"/>
      <c r="D48" s="82"/>
      <c r="E48" s="82"/>
      <c r="F48" s="22">
        <f>SUM(F17:F47)</f>
        <v>953279.29297820816</v>
      </c>
      <c r="G48" s="18"/>
      <c r="H48" s="32"/>
      <c r="I48" s="21"/>
      <c r="J48" s="59"/>
    </row>
    <row r="49" spans="1:10" s="17" customFormat="1" ht="17.100000000000001" customHeight="1" x14ac:dyDescent="0.25">
      <c r="A49" s="82" t="s">
        <v>5</v>
      </c>
      <c r="B49" s="82"/>
      <c r="C49" s="82"/>
      <c r="D49" s="82"/>
      <c r="E49" s="82"/>
      <c r="F49" s="34">
        <f>+F48*0.18</f>
        <v>171590.27273607746</v>
      </c>
      <c r="G49" s="18"/>
      <c r="H49" s="32"/>
      <c r="I49" s="21"/>
      <c r="J49" s="59"/>
    </row>
    <row r="50" spans="1:10" s="17" customFormat="1" ht="17.100000000000001" customHeight="1" x14ac:dyDescent="0.25">
      <c r="A50" s="82" t="s">
        <v>6</v>
      </c>
      <c r="B50" s="82"/>
      <c r="C50" s="82"/>
      <c r="D50" s="82"/>
      <c r="E50" s="82"/>
      <c r="F50" s="22">
        <f>SUM(F48:F49)</f>
        <v>1124869.5657142857</v>
      </c>
      <c r="G50" s="18"/>
      <c r="H50" s="32"/>
      <c r="I50" s="21"/>
      <c r="J50" s="59"/>
    </row>
    <row r="51" spans="1:10" s="17" customFormat="1" ht="17.100000000000001" customHeight="1" x14ac:dyDescent="0.25">
      <c r="C51" s="48"/>
      <c r="E51" s="18"/>
      <c r="G51" s="18"/>
      <c r="H51" s="32"/>
      <c r="I51" s="21"/>
      <c r="J51" s="59"/>
    </row>
    <row r="52" spans="1:10" s="17" customFormat="1" ht="17.100000000000001" customHeight="1" x14ac:dyDescent="0.25">
      <c r="A52" s="26" t="s">
        <v>8</v>
      </c>
      <c r="C52" s="48"/>
      <c r="E52" s="18"/>
      <c r="G52" s="18"/>
      <c r="H52" s="32"/>
      <c r="I52" s="21"/>
      <c r="J52" s="59"/>
    </row>
    <row r="53" spans="1:10" s="17" customFormat="1" ht="17.100000000000001" customHeight="1" x14ac:dyDescent="0.25">
      <c r="A53" s="39" t="s">
        <v>118</v>
      </c>
      <c r="C53" s="48"/>
      <c r="E53" s="18"/>
      <c r="G53" s="18"/>
      <c r="H53" s="32"/>
      <c r="I53" s="21"/>
      <c r="J53" s="59"/>
    </row>
    <row r="54" spans="1:10" s="17" customFormat="1" ht="17.100000000000001" customHeight="1" x14ac:dyDescent="0.25">
      <c r="C54" s="48"/>
      <c r="E54" s="18"/>
      <c r="G54" s="18"/>
      <c r="H54" s="32"/>
      <c r="I54" s="21"/>
      <c r="J54" s="59"/>
    </row>
    <row r="55" spans="1:10" s="17" customFormat="1" ht="17.100000000000001" customHeight="1" x14ac:dyDescent="0.25">
      <c r="A55" s="27" t="s">
        <v>7</v>
      </c>
      <c r="C55" s="48"/>
      <c r="E55" s="18"/>
      <c r="G55" s="18"/>
      <c r="H55" s="32"/>
      <c r="I55" s="21"/>
      <c r="J55" s="59"/>
    </row>
    <row r="56" spans="1:10" s="17" customFormat="1" ht="17.100000000000001" customHeight="1" x14ac:dyDescent="0.25">
      <c r="C56" s="48"/>
      <c r="E56" s="18"/>
      <c r="G56" s="18"/>
      <c r="H56" s="32"/>
      <c r="I56" s="21"/>
      <c r="J56" s="59"/>
    </row>
    <row r="57" spans="1:10" s="17" customFormat="1" ht="17.100000000000001" customHeight="1" x14ac:dyDescent="0.25">
      <c r="C57" s="48"/>
      <c r="E57" s="18"/>
      <c r="G57" s="18"/>
      <c r="H57" s="32"/>
      <c r="I57" s="21"/>
      <c r="J57" s="59"/>
    </row>
  </sheetData>
  <mergeCells count="4">
    <mergeCell ref="E14:F14"/>
    <mergeCell ref="A48:E48"/>
    <mergeCell ref="A49:E49"/>
    <mergeCell ref="A50:E5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D38EF-7A8A-48B2-B36F-92BB57BCF60E}">
  <dimension ref="A1:R52"/>
  <sheetViews>
    <sheetView view="pageBreakPreview" zoomScale="60" zoomScaleNormal="100" workbookViewId="0">
      <selection activeCell="P45" sqref="P45"/>
    </sheetView>
  </sheetViews>
  <sheetFormatPr baseColWidth="10" defaultColWidth="9.140625" defaultRowHeight="17.100000000000001" customHeight="1" x14ac:dyDescent="0.25"/>
  <cols>
    <col min="1" max="1" width="5.140625" style="9" customWidth="1"/>
    <col min="2" max="2" width="52.85546875" style="4" customWidth="1"/>
    <col min="3" max="3" width="7.85546875" style="49" customWidth="1"/>
    <col min="4" max="4" width="10" style="14" customWidth="1"/>
    <col min="5" max="5" width="15.85546875" style="14" customWidth="1"/>
    <col min="6" max="6" width="19.28515625" style="4" customWidth="1"/>
    <col min="7" max="7" width="8.7109375" style="14" customWidth="1"/>
    <col min="8" max="8" width="13.28515625" style="32" customWidth="1"/>
    <col min="9" max="9" width="9" style="55" customWidth="1"/>
    <col min="10" max="10" width="12.42578125" style="59" customWidth="1"/>
    <col min="11" max="16" width="9.140625" style="4"/>
    <col min="17" max="17" width="43.28515625" style="4" customWidth="1"/>
    <col min="18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8" ht="17.100000000000001" customHeight="1" x14ac:dyDescent="0.25">
      <c r="A1" s="1"/>
      <c r="B1" s="1"/>
      <c r="C1" s="31"/>
      <c r="D1" s="2"/>
      <c r="E1" s="2"/>
      <c r="F1" s="3"/>
    </row>
    <row r="2" spans="1:18" ht="17.100000000000001" customHeight="1" x14ac:dyDescent="0.25">
      <c r="A2" s="1"/>
      <c r="B2" s="1"/>
      <c r="C2" s="31"/>
      <c r="D2" s="2"/>
      <c r="E2" s="2"/>
      <c r="F2" s="3"/>
    </row>
    <row r="3" spans="1:18" ht="17.100000000000001" customHeight="1" x14ac:dyDescent="0.25">
      <c r="A3" s="1"/>
      <c r="B3" s="1"/>
      <c r="C3" s="31"/>
      <c r="D3" s="2"/>
      <c r="E3" s="2"/>
      <c r="F3" s="3"/>
    </row>
    <row r="4" spans="1:18" ht="17.100000000000001" customHeight="1" x14ac:dyDescent="0.25">
      <c r="A4" s="5"/>
      <c r="B4" s="1"/>
      <c r="C4" s="31"/>
      <c r="D4" s="2"/>
      <c r="E4" s="2"/>
      <c r="F4" s="3"/>
    </row>
    <row r="5" spans="1:18" ht="17.100000000000001" customHeight="1" x14ac:dyDescent="0.25">
      <c r="B5" s="1"/>
      <c r="C5" s="31"/>
      <c r="D5" s="2"/>
      <c r="E5" s="2"/>
      <c r="F5" s="3"/>
    </row>
    <row r="6" spans="1:18" ht="17.100000000000001" customHeight="1" x14ac:dyDescent="0.25">
      <c r="A6" s="5" t="s">
        <v>116</v>
      </c>
      <c r="B6" s="1"/>
      <c r="C6" s="31"/>
      <c r="D6" s="2"/>
      <c r="E6" s="2"/>
      <c r="F6" s="3"/>
    </row>
    <row r="7" spans="1:18" ht="17.100000000000001" customHeight="1" x14ac:dyDescent="0.25">
      <c r="A7" s="5"/>
      <c r="B7" s="40"/>
      <c r="C7" s="31"/>
      <c r="D7" s="2"/>
      <c r="E7" s="2"/>
      <c r="F7" s="3"/>
      <c r="Q7" s="4" t="s">
        <v>106</v>
      </c>
      <c r="R7" s="4">
        <v>15</v>
      </c>
    </row>
    <row r="8" spans="1:18" s="17" customFormat="1" ht="17.100000000000001" customHeight="1" x14ac:dyDescent="0.25">
      <c r="B8" s="15"/>
      <c r="C8" s="46"/>
      <c r="D8" s="16"/>
      <c r="E8" s="2"/>
      <c r="F8" s="23"/>
      <c r="G8" s="18"/>
      <c r="H8" s="32"/>
      <c r="I8" s="21"/>
      <c r="J8" s="59"/>
      <c r="Q8" s="17" t="s">
        <v>84</v>
      </c>
      <c r="R8" s="17">
        <v>15</v>
      </c>
    </row>
    <row r="9" spans="1:18" s="17" customFormat="1" ht="17.100000000000001" customHeight="1" x14ac:dyDescent="0.25">
      <c r="A9" s="52" t="s">
        <v>39</v>
      </c>
      <c r="B9" s="51"/>
      <c r="C9" s="51"/>
      <c r="D9" s="16"/>
      <c r="E9" s="2"/>
      <c r="F9" s="23"/>
      <c r="G9" s="18"/>
      <c r="H9" s="50"/>
      <c r="I9" s="21"/>
      <c r="J9" s="59"/>
      <c r="Q9" s="17" t="s">
        <v>105</v>
      </c>
      <c r="R9" s="17">
        <v>18</v>
      </c>
    </row>
    <row r="10" spans="1:18" s="17" customFormat="1" ht="17.100000000000001" customHeight="1" x14ac:dyDescent="0.25">
      <c r="A10" s="60" t="s">
        <v>124</v>
      </c>
      <c r="B10" s="51"/>
      <c r="C10" s="51"/>
      <c r="D10" s="24"/>
      <c r="G10" s="18"/>
      <c r="H10" s="50"/>
      <c r="I10" s="21"/>
      <c r="J10" s="59"/>
      <c r="Q10" s="17" t="s">
        <v>86</v>
      </c>
      <c r="R10" s="17">
        <v>9</v>
      </c>
    </row>
    <row r="11" spans="1:18" s="17" customFormat="1" ht="17.100000000000001" customHeight="1" x14ac:dyDescent="0.25">
      <c r="A11" s="60" t="s">
        <v>33</v>
      </c>
      <c r="B11" s="51"/>
      <c r="C11" s="51"/>
      <c r="D11" s="24"/>
      <c r="E11" s="81" t="s">
        <v>114</v>
      </c>
      <c r="F11" s="81"/>
      <c r="G11" s="18"/>
      <c r="H11" s="50"/>
      <c r="I11" s="21"/>
      <c r="J11" s="59"/>
      <c r="Q11" s="17" t="s">
        <v>87</v>
      </c>
      <c r="R11" s="17">
        <v>9</v>
      </c>
    </row>
    <row r="12" spans="1:18" s="17" customFormat="1" ht="17.100000000000001" customHeight="1" x14ac:dyDescent="0.25">
      <c r="A12" s="21"/>
      <c r="B12" s="21"/>
      <c r="C12" s="21"/>
      <c r="D12" s="21"/>
      <c r="G12" s="18"/>
      <c r="H12" s="32"/>
      <c r="I12" s="21"/>
      <c r="J12" s="59"/>
      <c r="Q12" s="17" t="s">
        <v>88</v>
      </c>
      <c r="R12" s="17">
        <v>9</v>
      </c>
    </row>
    <row r="13" spans="1:18" ht="17.100000000000001" customHeight="1" x14ac:dyDescent="0.25">
      <c r="A13" s="35" t="s">
        <v>0</v>
      </c>
      <c r="B13" s="35" t="s">
        <v>9</v>
      </c>
      <c r="C13" s="35" t="s">
        <v>1</v>
      </c>
      <c r="D13" s="36" t="s">
        <v>2</v>
      </c>
      <c r="E13" s="37" t="s">
        <v>3</v>
      </c>
      <c r="F13" s="38" t="s">
        <v>4</v>
      </c>
      <c r="G13" s="18"/>
      <c r="I13" s="21"/>
      <c r="Q13" s="4" t="s">
        <v>90</v>
      </c>
      <c r="R13" s="4">
        <v>18</v>
      </c>
    </row>
    <row r="14" spans="1:18" ht="17.100000000000001" customHeight="1" x14ac:dyDescent="0.25">
      <c r="A14" s="41"/>
      <c r="B14" s="42" t="s">
        <v>24</v>
      </c>
      <c r="C14" s="47" t="s">
        <v>25</v>
      </c>
      <c r="D14" s="43">
        <v>1</v>
      </c>
      <c r="E14" s="19">
        <f>J14</f>
        <v>512711.8644067797</v>
      </c>
      <c r="F14" s="33">
        <f>+D14*E14</f>
        <v>512711.8644067797</v>
      </c>
      <c r="G14" s="18"/>
      <c r="H14" s="32">
        <f>550000/1.18</f>
        <v>466101.69491525425</v>
      </c>
      <c r="I14" s="21">
        <v>1.1000000000000001</v>
      </c>
      <c r="J14" s="59">
        <f>+H14*I14</f>
        <v>512711.8644067797</v>
      </c>
      <c r="Q14" s="4" t="s">
        <v>89</v>
      </c>
      <c r="R14" s="4">
        <v>18</v>
      </c>
    </row>
    <row r="15" spans="1:18" ht="17.100000000000001" customHeight="1" x14ac:dyDescent="0.25">
      <c r="A15" s="41"/>
      <c r="B15" s="72" t="s">
        <v>71</v>
      </c>
      <c r="C15" s="47" t="s">
        <v>42</v>
      </c>
      <c r="D15" s="43">
        <v>1</v>
      </c>
      <c r="E15" s="19">
        <v>390567.42857142858</v>
      </c>
      <c r="F15" s="33">
        <f>+D15*E15</f>
        <v>390567.42857142858</v>
      </c>
      <c r="G15" s="18"/>
      <c r="I15" s="21"/>
      <c r="Q15" s="4" t="s">
        <v>91</v>
      </c>
      <c r="R15" s="4">
        <v>16</v>
      </c>
    </row>
    <row r="16" spans="1:18" ht="17.100000000000001" customHeight="1" x14ac:dyDescent="0.25">
      <c r="A16" s="41"/>
      <c r="B16" s="68" t="s">
        <v>12</v>
      </c>
      <c r="C16" s="47"/>
      <c r="D16" s="43"/>
      <c r="E16" s="19"/>
      <c r="F16" s="33"/>
      <c r="H16" s="32">
        <f>45000/15</f>
        <v>3000</v>
      </c>
      <c r="I16" s="21">
        <v>1.2</v>
      </c>
      <c r="J16" s="59">
        <f t="shared" ref="J16:J29" si="0">H16*I16</f>
        <v>3600</v>
      </c>
      <c r="Q16" s="4" t="s">
        <v>94</v>
      </c>
      <c r="R16" s="4">
        <v>3</v>
      </c>
    </row>
    <row r="17" spans="1:18" ht="17.100000000000001" customHeight="1" x14ac:dyDescent="0.25">
      <c r="A17" s="41"/>
      <c r="B17" s="68" t="s">
        <v>13</v>
      </c>
      <c r="C17" s="47"/>
      <c r="D17" s="43"/>
      <c r="E17" s="19"/>
      <c r="F17" s="33"/>
      <c r="H17" s="32">
        <f>23000/15</f>
        <v>1533.3333333333333</v>
      </c>
      <c r="I17" s="21">
        <v>1.2</v>
      </c>
      <c r="J17" s="59">
        <f t="shared" si="0"/>
        <v>1839.9999999999998</v>
      </c>
      <c r="Q17" s="4" t="s">
        <v>95</v>
      </c>
      <c r="R17" s="4">
        <v>6</v>
      </c>
    </row>
    <row r="18" spans="1:18" ht="17.100000000000001" customHeight="1" x14ac:dyDescent="0.25">
      <c r="A18" s="41"/>
      <c r="B18" s="68" t="s">
        <v>26</v>
      </c>
      <c r="C18" s="47"/>
      <c r="D18" s="43"/>
      <c r="E18" s="19"/>
      <c r="F18" s="33"/>
      <c r="H18" s="32">
        <v>3000</v>
      </c>
      <c r="I18" s="21">
        <v>1.2</v>
      </c>
      <c r="J18" s="59">
        <f t="shared" si="0"/>
        <v>3600</v>
      </c>
      <c r="Q18" s="4" t="s">
        <v>92</v>
      </c>
      <c r="R18" s="4">
        <v>3</v>
      </c>
    </row>
    <row r="19" spans="1:18" ht="17.100000000000001" customHeight="1" x14ac:dyDescent="0.25">
      <c r="A19" s="41"/>
      <c r="B19" s="68" t="s">
        <v>35</v>
      </c>
      <c r="C19" s="47"/>
      <c r="D19" s="43"/>
      <c r="E19" s="19"/>
      <c r="F19" s="33"/>
      <c r="H19" s="32">
        <v>2500</v>
      </c>
      <c r="I19" s="21">
        <v>1.2</v>
      </c>
      <c r="J19" s="59">
        <f t="shared" si="0"/>
        <v>3000</v>
      </c>
      <c r="Q19" s="4" t="s">
        <v>93</v>
      </c>
      <c r="R19" s="4">
        <v>2</v>
      </c>
    </row>
    <row r="20" spans="1:18" ht="17.100000000000001" customHeight="1" x14ac:dyDescent="0.25">
      <c r="A20" s="41"/>
      <c r="B20" s="68" t="s">
        <v>101</v>
      </c>
      <c r="C20" s="47"/>
      <c r="D20" s="43"/>
      <c r="E20" s="19"/>
      <c r="F20" s="33"/>
      <c r="H20" s="32">
        <v>1700</v>
      </c>
      <c r="I20" s="21">
        <v>1.2</v>
      </c>
      <c r="J20" s="59">
        <f t="shared" si="0"/>
        <v>2040</v>
      </c>
      <c r="Q20" s="4" t="s">
        <v>96</v>
      </c>
      <c r="R20" s="4">
        <v>1</v>
      </c>
    </row>
    <row r="21" spans="1:18" ht="17.100000000000001" customHeight="1" x14ac:dyDescent="0.25">
      <c r="A21" s="41"/>
      <c r="B21" s="68" t="s">
        <v>14</v>
      </c>
      <c r="C21" s="47"/>
      <c r="D21" s="43"/>
      <c r="E21" s="19"/>
      <c r="F21" s="33"/>
      <c r="H21" s="32">
        <v>1100</v>
      </c>
      <c r="I21" s="21">
        <v>1.2</v>
      </c>
      <c r="J21" s="59">
        <f t="shared" si="0"/>
        <v>1320</v>
      </c>
      <c r="Q21" s="4" t="s">
        <v>99</v>
      </c>
      <c r="R21" s="4">
        <v>1</v>
      </c>
    </row>
    <row r="22" spans="1:18" ht="17.100000000000001" customHeight="1" x14ac:dyDescent="0.25">
      <c r="A22" s="41"/>
      <c r="B22" s="68" t="s">
        <v>15</v>
      </c>
      <c r="C22" s="47"/>
      <c r="D22" s="43"/>
      <c r="E22" s="19"/>
      <c r="F22" s="33"/>
      <c r="H22" s="32">
        <v>4300</v>
      </c>
      <c r="I22" s="21">
        <v>1.2</v>
      </c>
      <c r="J22" s="59">
        <f t="shared" si="0"/>
        <v>5160</v>
      </c>
      <c r="Q22" s="4" t="s">
        <v>103</v>
      </c>
      <c r="R22" s="4">
        <v>1</v>
      </c>
    </row>
    <row r="23" spans="1:18" ht="17.100000000000001" customHeight="1" x14ac:dyDescent="0.25">
      <c r="A23" s="41"/>
      <c r="B23" s="68" t="s">
        <v>16</v>
      </c>
      <c r="C23" s="47"/>
      <c r="D23" s="43"/>
      <c r="E23" s="53"/>
      <c r="F23" s="33"/>
      <c r="G23" s="18"/>
      <c r="H23" s="32">
        <v>1000</v>
      </c>
      <c r="I23" s="21">
        <v>1.2</v>
      </c>
      <c r="J23" s="59">
        <f t="shared" si="0"/>
        <v>1200</v>
      </c>
      <c r="Q23" s="4" t="s">
        <v>100</v>
      </c>
      <c r="R23" s="4">
        <v>3</v>
      </c>
    </row>
    <row r="24" spans="1:18" s="30" customFormat="1" ht="17.100000000000001" customHeight="1" x14ac:dyDescent="0.25">
      <c r="A24" s="41"/>
      <c r="B24" s="69" t="s">
        <v>18</v>
      </c>
      <c r="C24" s="47"/>
      <c r="D24" s="43"/>
      <c r="E24" s="54"/>
      <c r="F24" s="33"/>
      <c r="G24" s="29"/>
      <c r="H24" s="32">
        <v>2000</v>
      </c>
      <c r="I24" s="21">
        <v>1.2</v>
      </c>
      <c r="J24" s="59">
        <f t="shared" si="0"/>
        <v>2400</v>
      </c>
      <c r="Q24" s="30" t="s">
        <v>98</v>
      </c>
      <c r="R24" s="30">
        <v>50</v>
      </c>
    </row>
    <row r="25" spans="1:18" s="30" customFormat="1" ht="17.100000000000001" customHeight="1" x14ac:dyDescent="0.25">
      <c r="A25" s="41"/>
      <c r="B25" s="69" t="s">
        <v>27</v>
      </c>
      <c r="C25" s="47"/>
      <c r="D25" s="43"/>
      <c r="E25" s="54"/>
      <c r="F25" s="33"/>
      <c r="G25" s="29"/>
      <c r="H25" s="32">
        <v>13000</v>
      </c>
      <c r="I25" s="21">
        <v>1.2</v>
      </c>
      <c r="J25" s="59">
        <f t="shared" si="0"/>
        <v>15600</v>
      </c>
      <c r="Q25" s="30" t="s">
        <v>104</v>
      </c>
      <c r="R25" s="30">
        <v>1</v>
      </c>
    </row>
    <row r="26" spans="1:18" s="30" customFormat="1" ht="17.100000000000001" customHeight="1" x14ac:dyDescent="0.25">
      <c r="A26" s="41"/>
      <c r="B26" s="85" t="s">
        <v>102</v>
      </c>
      <c r="C26" s="47"/>
      <c r="D26" s="43"/>
      <c r="E26" s="54"/>
      <c r="F26" s="33"/>
      <c r="G26" s="29"/>
      <c r="H26" s="32"/>
      <c r="I26" s="21"/>
      <c r="J26" s="59"/>
    </row>
    <row r="27" spans="1:18" s="30" customFormat="1" ht="17.100000000000001" customHeight="1" x14ac:dyDescent="0.25">
      <c r="A27" s="41"/>
      <c r="B27" s="69" t="s">
        <v>58</v>
      </c>
      <c r="C27" s="47"/>
      <c r="D27" s="43"/>
      <c r="E27" s="54"/>
      <c r="F27" s="33"/>
      <c r="G27" s="29"/>
      <c r="H27" s="32">
        <v>3500</v>
      </c>
      <c r="I27" s="21">
        <v>1.2</v>
      </c>
      <c r="J27" s="59">
        <v>4200</v>
      </c>
    </row>
    <row r="28" spans="1:18" ht="17.100000000000001" customHeight="1" x14ac:dyDescent="0.25">
      <c r="A28" s="41"/>
      <c r="B28" s="69" t="s">
        <v>53</v>
      </c>
      <c r="C28" s="47"/>
      <c r="D28" s="43"/>
      <c r="E28" s="54"/>
      <c r="F28" s="33"/>
      <c r="G28" s="18"/>
      <c r="I28" s="21"/>
    </row>
    <row r="29" spans="1:18" ht="17.100000000000001" customHeight="1" x14ac:dyDescent="0.25">
      <c r="A29" s="41"/>
      <c r="B29" s="70" t="s">
        <v>28</v>
      </c>
      <c r="C29" s="47"/>
      <c r="D29" s="43"/>
      <c r="E29" s="54"/>
      <c r="F29" s="33"/>
      <c r="G29" s="18"/>
      <c r="H29" s="32">
        <v>1000</v>
      </c>
      <c r="I29" s="21">
        <v>1.2</v>
      </c>
      <c r="J29" s="59">
        <f t="shared" si="0"/>
        <v>1200</v>
      </c>
    </row>
    <row r="30" spans="1:18" ht="17.100000000000001" customHeight="1" x14ac:dyDescent="0.25">
      <c r="A30" s="41"/>
      <c r="B30" s="70" t="s">
        <v>119</v>
      </c>
      <c r="C30" s="47"/>
      <c r="D30" s="43"/>
      <c r="E30" s="54"/>
      <c r="F30" s="33"/>
      <c r="G30" s="18"/>
      <c r="I30" s="21"/>
    </row>
    <row r="31" spans="1:18" s="30" customFormat="1" ht="17.100000000000001" customHeight="1" x14ac:dyDescent="0.25">
      <c r="A31" s="41"/>
      <c r="B31" s="69" t="s">
        <v>41</v>
      </c>
      <c r="C31" s="47"/>
      <c r="D31" s="43"/>
      <c r="E31" s="54"/>
      <c r="F31" s="33"/>
      <c r="G31" s="29"/>
      <c r="H31" s="32"/>
      <c r="I31" s="21"/>
      <c r="J31" s="59">
        <f>H31*I31</f>
        <v>0</v>
      </c>
    </row>
    <row r="32" spans="1:18" s="30" customFormat="1" ht="17.100000000000001" customHeight="1" x14ac:dyDescent="0.25">
      <c r="A32" s="41"/>
      <c r="B32" s="68" t="s">
        <v>34</v>
      </c>
      <c r="C32" s="47"/>
      <c r="D32" s="43"/>
      <c r="E32" s="54"/>
      <c r="F32" s="33"/>
      <c r="G32" s="29"/>
      <c r="H32" s="32"/>
      <c r="I32" s="21"/>
      <c r="J32" s="59"/>
    </row>
    <row r="33" spans="1:10" s="30" customFormat="1" ht="17.100000000000001" customHeight="1" x14ac:dyDescent="0.25">
      <c r="A33" s="41"/>
      <c r="B33" s="69" t="s">
        <v>111</v>
      </c>
      <c r="C33" s="47"/>
      <c r="D33" s="43"/>
      <c r="E33" s="54"/>
      <c r="F33" s="33"/>
      <c r="G33" s="29"/>
      <c r="H33" s="32"/>
      <c r="I33" s="21"/>
      <c r="J33" s="59"/>
    </row>
    <row r="34" spans="1:10" ht="17.100000000000001" customHeight="1" x14ac:dyDescent="0.25">
      <c r="A34" s="10"/>
      <c r="B34" s="71"/>
      <c r="C34" s="7"/>
      <c r="D34" s="74"/>
      <c r="E34" s="75"/>
      <c r="F34" s="76"/>
      <c r="G34" s="18"/>
      <c r="I34" s="56"/>
    </row>
    <row r="35" spans="1:10" s="84" customFormat="1" ht="17.100000000000001" customHeight="1" x14ac:dyDescent="0.25">
      <c r="A35" s="6"/>
      <c r="B35" s="13" t="s">
        <v>120</v>
      </c>
      <c r="C35" s="7" t="s">
        <v>42</v>
      </c>
      <c r="D35" s="66">
        <v>1</v>
      </c>
      <c r="E35" s="54">
        <v>50000</v>
      </c>
      <c r="F35" s="67">
        <f>+D35*E35</f>
        <v>50000</v>
      </c>
      <c r="G35" s="18"/>
      <c r="H35" s="32"/>
      <c r="I35" s="56"/>
      <c r="J35" s="59"/>
    </row>
    <row r="36" spans="1:10" s="30" customFormat="1" ht="17.100000000000001" customHeight="1" x14ac:dyDescent="0.25">
      <c r="A36" s="41"/>
      <c r="C36" s="47"/>
      <c r="D36" s="43"/>
      <c r="E36" s="54"/>
      <c r="F36" s="33"/>
      <c r="G36" s="29"/>
      <c r="H36" s="32"/>
      <c r="I36" s="21"/>
      <c r="J36" s="59"/>
    </row>
    <row r="37" spans="1:10" ht="17.100000000000001" customHeight="1" x14ac:dyDescent="0.25">
      <c r="A37" s="10"/>
      <c r="B37" s="13"/>
      <c r="C37" s="7"/>
      <c r="D37" s="8"/>
      <c r="E37" s="20"/>
      <c r="F37" s="12"/>
      <c r="G37" s="18"/>
      <c r="I37" s="56"/>
    </row>
    <row r="38" spans="1:10" ht="17.100000000000001" customHeight="1" x14ac:dyDescent="0.25">
      <c r="A38" s="10"/>
      <c r="B38" s="58" t="s">
        <v>20</v>
      </c>
      <c r="C38" s="7"/>
      <c r="D38" s="8"/>
      <c r="E38" s="20"/>
      <c r="F38" s="12"/>
      <c r="G38" s="18"/>
      <c r="I38" s="56"/>
    </row>
    <row r="39" spans="1:10" ht="17.100000000000001" customHeight="1" x14ac:dyDescent="0.25">
      <c r="A39" s="10"/>
      <c r="B39" s="57" t="s">
        <v>21</v>
      </c>
      <c r="C39" s="7"/>
      <c r="D39" s="8"/>
      <c r="E39" s="20"/>
      <c r="F39" s="12"/>
      <c r="G39" s="18"/>
      <c r="I39" s="56"/>
    </row>
    <row r="40" spans="1:10" ht="17.100000000000001" customHeight="1" x14ac:dyDescent="0.25">
      <c r="A40" s="10"/>
      <c r="B40" s="57" t="s">
        <v>22</v>
      </c>
      <c r="C40" s="7"/>
      <c r="D40" s="8"/>
      <c r="E40" s="20"/>
      <c r="F40" s="12"/>
      <c r="G40" s="18"/>
      <c r="I40" s="56"/>
    </row>
    <row r="41" spans="1:10" ht="17.100000000000001" customHeight="1" x14ac:dyDescent="0.25">
      <c r="A41" s="10"/>
      <c r="B41" s="57" t="s">
        <v>23</v>
      </c>
      <c r="C41" s="7"/>
      <c r="D41" s="8"/>
      <c r="E41" s="20"/>
      <c r="F41" s="12"/>
      <c r="G41" s="18"/>
      <c r="I41" s="56"/>
    </row>
    <row r="42" spans="1:10" ht="17.100000000000001" customHeight="1" x14ac:dyDescent="0.25">
      <c r="A42" s="10"/>
      <c r="B42" s="57"/>
      <c r="C42" s="7"/>
      <c r="D42" s="8"/>
      <c r="E42" s="20"/>
      <c r="F42" s="12"/>
      <c r="G42" s="18"/>
      <c r="I42" s="56"/>
    </row>
    <row r="43" spans="1:10" s="17" customFormat="1" ht="17.100000000000001" customHeight="1" x14ac:dyDescent="0.25">
      <c r="A43" s="82" t="s">
        <v>10</v>
      </c>
      <c r="B43" s="82"/>
      <c r="C43" s="82"/>
      <c r="D43" s="82"/>
      <c r="E43" s="82"/>
      <c r="F43" s="22">
        <f>SUM(F14:F41)</f>
        <v>953279.29297820828</v>
      </c>
      <c r="G43" s="18"/>
      <c r="H43" s="32"/>
      <c r="I43" s="21"/>
      <c r="J43" s="59"/>
    </row>
    <row r="44" spans="1:10" s="17" customFormat="1" ht="17.100000000000001" customHeight="1" x14ac:dyDescent="0.25">
      <c r="A44" s="82" t="s">
        <v>5</v>
      </c>
      <c r="B44" s="82"/>
      <c r="C44" s="82"/>
      <c r="D44" s="82"/>
      <c r="E44" s="82"/>
      <c r="F44" s="34">
        <f>+F43*0.18</f>
        <v>171590.27273607749</v>
      </c>
      <c r="G44" s="18"/>
      <c r="H44" s="32"/>
      <c r="I44" s="21"/>
      <c r="J44" s="59"/>
    </row>
    <row r="45" spans="1:10" s="17" customFormat="1" ht="17.100000000000001" customHeight="1" x14ac:dyDescent="0.25">
      <c r="A45" s="82" t="s">
        <v>6</v>
      </c>
      <c r="B45" s="82"/>
      <c r="C45" s="82"/>
      <c r="D45" s="82"/>
      <c r="E45" s="82"/>
      <c r="F45" s="22">
        <f>SUM(F43:F44)</f>
        <v>1124869.5657142857</v>
      </c>
      <c r="G45" s="18"/>
      <c r="H45" s="32"/>
      <c r="I45" s="21"/>
      <c r="J45" s="59"/>
    </row>
    <row r="46" spans="1:10" s="17" customFormat="1" ht="17.100000000000001" customHeight="1" x14ac:dyDescent="0.25">
      <c r="C46" s="48"/>
      <c r="E46" s="18"/>
      <c r="G46" s="18"/>
      <c r="H46" s="32"/>
      <c r="I46" s="21"/>
      <c r="J46" s="59"/>
    </row>
    <row r="47" spans="1:10" s="17" customFormat="1" ht="17.100000000000001" customHeight="1" x14ac:dyDescent="0.25">
      <c r="A47" s="26" t="s">
        <v>8</v>
      </c>
      <c r="C47" s="48"/>
      <c r="E47" s="18"/>
      <c r="G47" s="18"/>
      <c r="H47" s="32"/>
      <c r="I47" s="21"/>
      <c r="J47" s="59"/>
    </row>
    <row r="48" spans="1:10" s="17" customFormat="1" ht="17.100000000000001" customHeight="1" x14ac:dyDescent="0.25">
      <c r="A48" s="39" t="s">
        <v>118</v>
      </c>
      <c r="C48" s="48"/>
      <c r="E48" s="18"/>
      <c r="G48" s="18"/>
      <c r="H48" s="32"/>
      <c r="I48" s="21"/>
      <c r="J48" s="59"/>
    </row>
    <row r="49" spans="1:10" s="17" customFormat="1" ht="17.100000000000001" customHeight="1" x14ac:dyDescent="0.25">
      <c r="C49" s="48"/>
      <c r="E49" s="18"/>
      <c r="G49" s="18"/>
      <c r="H49" s="32"/>
      <c r="I49" s="21"/>
      <c r="J49" s="59"/>
    </row>
    <row r="50" spans="1:10" s="17" customFormat="1" ht="17.100000000000001" customHeight="1" x14ac:dyDescent="0.25">
      <c r="A50" s="27" t="s">
        <v>7</v>
      </c>
      <c r="C50" s="48"/>
      <c r="E50" s="18"/>
      <c r="G50" s="18"/>
      <c r="H50" s="32"/>
      <c r="I50" s="21"/>
      <c r="J50" s="59"/>
    </row>
    <row r="51" spans="1:10" s="17" customFormat="1" ht="17.100000000000001" customHeight="1" x14ac:dyDescent="0.25">
      <c r="C51" s="48"/>
      <c r="E51" s="18"/>
      <c r="G51" s="18"/>
      <c r="H51" s="32"/>
      <c r="I51" s="21"/>
      <c r="J51" s="59"/>
    </row>
    <row r="52" spans="1:10" s="17" customFormat="1" ht="17.100000000000001" customHeight="1" x14ac:dyDescent="0.25">
      <c r="C52" s="48"/>
      <c r="E52" s="18"/>
      <c r="G52" s="18"/>
      <c r="H52" s="32"/>
      <c r="I52" s="21"/>
      <c r="J52" s="59"/>
    </row>
  </sheetData>
  <mergeCells count="4">
    <mergeCell ref="E11:F11"/>
    <mergeCell ref="A43:E43"/>
    <mergeCell ref="A44:E44"/>
    <mergeCell ref="A45:E4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5F9E9-529C-412F-911A-E45C76E79311}">
  <dimension ref="A1:T59"/>
  <sheetViews>
    <sheetView topLeftCell="A12" zoomScaleNormal="100" workbookViewId="0">
      <selection activeCell="A21" sqref="A21:XFD21"/>
    </sheetView>
  </sheetViews>
  <sheetFormatPr baseColWidth="10" defaultColWidth="9.140625" defaultRowHeight="17.100000000000001" customHeight="1" x14ac:dyDescent="0.25"/>
  <cols>
    <col min="1" max="1" width="6.140625" style="9" customWidth="1"/>
    <col min="2" max="2" width="49" style="4" customWidth="1"/>
    <col min="3" max="3" width="7.85546875" style="49" customWidth="1"/>
    <col min="4" max="4" width="10" style="14" customWidth="1"/>
    <col min="5" max="5" width="15.85546875" style="14" customWidth="1"/>
    <col min="6" max="6" width="15.7109375" style="4" bestFit="1" customWidth="1"/>
    <col min="7" max="7" width="8.7109375" style="14" customWidth="1"/>
    <col min="8" max="8" width="13.28515625" style="32" customWidth="1"/>
    <col min="9" max="9" width="9" style="55" customWidth="1"/>
    <col min="10" max="10" width="12.42578125" style="59" customWidth="1"/>
    <col min="11" max="17" width="9.140625" style="4"/>
    <col min="18" max="18" width="41.140625" style="4" customWidth="1"/>
    <col min="19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9" ht="17.100000000000001" customHeight="1" x14ac:dyDescent="0.25">
      <c r="A1" s="1"/>
      <c r="B1" s="1"/>
      <c r="C1" s="31"/>
      <c r="D1" s="2"/>
      <c r="E1" s="2"/>
      <c r="F1" s="3"/>
    </row>
    <row r="2" spans="1:19" ht="17.100000000000001" customHeight="1" x14ac:dyDescent="0.25">
      <c r="A2" s="1"/>
      <c r="B2" s="1"/>
      <c r="C2" s="31"/>
      <c r="D2" s="2"/>
      <c r="E2" s="2"/>
      <c r="F2" s="3"/>
    </row>
    <row r="3" spans="1:19" ht="17.100000000000001" customHeight="1" x14ac:dyDescent="0.25">
      <c r="A3" s="1"/>
      <c r="B3" s="1"/>
      <c r="C3" s="31"/>
      <c r="D3" s="2"/>
      <c r="E3" s="2"/>
      <c r="F3" s="3"/>
    </row>
    <row r="4" spans="1:19" ht="17.100000000000001" customHeight="1" x14ac:dyDescent="0.25">
      <c r="A4" s="1"/>
      <c r="B4" s="1"/>
      <c r="C4" s="31"/>
      <c r="D4" s="2"/>
      <c r="E4" s="2"/>
      <c r="F4" s="3"/>
    </row>
    <row r="5" spans="1:19" ht="17.100000000000001" customHeight="1" x14ac:dyDescent="0.25">
      <c r="A5" s="1"/>
      <c r="B5" s="1"/>
      <c r="C5" s="31"/>
      <c r="D5" s="2"/>
      <c r="E5" s="2"/>
      <c r="F5" s="3"/>
    </row>
    <row r="6" spans="1:19" ht="17.100000000000001" customHeight="1" x14ac:dyDescent="0.25">
      <c r="A6" s="1"/>
      <c r="B6" s="1"/>
      <c r="C6" s="31"/>
      <c r="D6" s="2"/>
      <c r="E6" s="2"/>
      <c r="F6" s="3"/>
    </row>
    <row r="7" spans="1:19" ht="17.100000000000001" customHeight="1" x14ac:dyDescent="0.25">
      <c r="A7" s="5"/>
      <c r="B7" s="1"/>
      <c r="C7" s="31"/>
      <c r="D7" s="2"/>
      <c r="E7" s="2"/>
      <c r="F7" s="3"/>
    </row>
    <row r="8" spans="1:19" ht="17.100000000000001" customHeight="1" x14ac:dyDescent="0.25">
      <c r="B8" s="1"/>
      <c r="C8" s="31"/>
      <c r="D8" s="2"/>
      <c r="E8" s="2"/>
      <c r="F8" s="3"/>
    </row>
    <row r="9" spans="1:19" ht="17.100000000000001" customHeight="1" x14ac:dyDescent="0.25">
      <c r="A9" s="5" t="s">
        <v>117</v>
      </c>
      <c r="B9" s="1"/>
      <c r="C9" s="31"/>
      <c r="D9" s="2"/>
      <c r="E9" s="2"/>
      <c r="F9" s="3"/>
    </row>
    <row r="10" spans="1:19" ht="17.100000000000001" customHeight="1" x14ac:dyDescent="0.25">
      <c r="A10" s="5"/>
      <c r="B10" s="40"/>
      <c r="C10" s="31"/>
      <c r="D10" s="2"/>
      <c r="E10" s="2"/>
      <c r="F10" s="3"/>
    </row>
    <row r="11" spans="1:19" s="17" customFormat="1" ht="17.100000000000001" customHeight="1" x14ac:dyDescent="0.25">
      <c r="B11" s="15"/>
      <c r="C11" s="46"/>
      <c r="D11" s="16"/>
      <c r="E11" s="2"/>
      <c r="F11" s="23"/>
      <c r="G11" s="18"/>
      <c r="H11" s="32"/>
      <c r="I11" s="21"/>
      <c r="J11" s="59"/>
    </row>
    <row r="12" spans="1:19" s="17" customFormat="1" ht="17.100000000000001" customHeight="1" x14ac:dyDescent="0.25">
      <c r="A12" s="52" t="s">
        <v>39</v>
      </c>
      <c r="B12" s="51"/>
      <c r="C12" s="51"/>
      <c r="D12" s="16"/>
      <c r="E12" s="2"/>
      <c r="F12" s="23"/>
      <c r="G12" s="18"/>
      <c r="H12" s="50"/>
      <c r="I12" s="21"/>
      <c r="J12" s="59"/>
    </row>
    <row r="13" spans="1:19" s="17" customFormat="1" ht="17.100000000000001" customHeight="1" x14ac:dyDescent="0.25">
      <c r="A13" s="60" t="s">
        <v>50</v>
      </c>
      <c r="B13" s="51"/>
      <c r="C13" s="51"/>
      <c r="D13" s="24"/>
      <c r="G13" s="18"/>
      <c r="H13" s="50"/>
      <c r="I13" s="21"/>
      <c r="J13" s="59"/>
    </row>
    <row r="14" spans="1:19" s="17" customFormat="1" ht="17.100000000000001" customHeight="1" x14ac:dyDescent="0.25">
      <c r="A14" s="60" t="s">
        <v>33</v>
      </c>
      <c r="B14" s="51"/>
      <c r="C14" s="51"/>
      <c r="D14" s="24"/>
      <c r="E14" s="81" t="s">
        <v>114</v>
      </c>
      <c r="F14" s="81"/>
      <c r="G14" s="18"/>
      <c r="H14" s="50"/>
      <c r="I14" s="21"/>
      <c r="J14" s="59"/>
    </row>
    <row r="15" spans="1:19" s="17" customFormat="1" ht="17.100000000000001" customHeight="1" x14ac:dyDescent="0.25">
      <c r="A15" s="21"/>
      <c r="B15" s="21"/>
      <c r="C15" s="21"/>
      <c r="D15" s="21"/>
      <c r="G15" s="18"/>
      <c r="H15" s="32"/>
      <c r="I15" s="21"/>
      <c r="J15" s="59"/>
    </row>
    <row r="16" spans="1:19" ht="17.100000000000001" customHeight="1" x14ac:dyDescent="0.25">
      <c r="A16" s="35" t="s">
        <v>0</v>
      </c>
      <c r="B16" s="35" t="s">
        <v>9</v>
      </c>
      <c r="C16" s="35" t="s">
        <v>1</v>
      </c>
      <c r="D16" s="36" t="s">
        <v>2</v>
      </c>
      <c r="E16" s="37" t="s">
        <v>3</v>
      </c>
      <c r="F16" s="38" t="s">
        <v>4</v>
      </c>
      <c r="G16" s="18"/>
      <c r="I16" s="21"/>
      <c r="R16" s="4" t="s">
        <v>107</v>
      </c>
      <c r="S16" s="4">
        <v>1</v>
      </c>
    </row>
    <row r="17" spans="1:19" ht="17.100000000000001" customHeight="1" x14ac:dyDescent="0.25">
      <c r="A17" s="41"/>
      <c r="B17" s="42" t="s">
        <v>24</v>
      </c>
      <c r="C17" s="47" t="s">
        <v>25</v>
      </c>
      <c r="D17" s="43">
        <v>1</v>
      </c>
      <c r="E17" s="19">
        <f>J17</f>
        <v>512711.8644067797</v>
      </c>
      <c r="F17" s="33">
        <f>+D17*E17</f>
        <v>512711.8644067797</v>
      </c>
      <c r="G17" s="18"/>
      <c r="H17" s="32">
        <f>550000/1.18</f>
        <v>466101.69491525425</v>
      </c>
      <c r="I17" s="21">
        <v>1.1000000000000001</v>
      </c>
      <c r="J17" s="59">
        <f>+H17*I17</f>
        <v>512711.8644067797</v>
      </c>
      <c r="R17" s="4" t="s">
        <v>108</v>
      </c>
      <c r="S17" s="4">
        <v>13</v>
      </c>
    </row>
    <row r="18" spans="1:19" ht="17.100000000000001" customHeight="1" x14ac:dyDescent="0.25">
      <c r="A18" s="41"/>
      <c r="B18" s="42"/>
      <c r="C18" s="47"/>
      <c r="D18" s="43"/>
      <c r="E18" s="19"/>
      <c r="F18" s="33"/>
      <c r="G18" s="18"/>
      <c r="I18" s="21"/>
      <c r="R18" s="4" t="s">
        <v>83</v>
      </c>
      <c r="S18" s="4">
        <v>13</v>
      </c>
    </row>
    <row r="19" spans="1:19" ht="17.100000000000001" customHeight="1" x14ac:dyDescent="0.25">
      <c r="A19" s="41"/>
      <c r="B19" s="44" t="s">
        <v>12</v>
      </c>
      <c r="C19" s="47" t="s">
        <v>11</v>
      </c>
      <c r="D19" s="43">
        <v>13</v>
      </c>
      <c r="E19" s="19">
        <f>+J19</f>
        <v>3600</v>
      </c>
      <c r="F19" s="33">
        <f>+D19*E19</f>
        <v>46800</v>
      </c>
      <c r="H19" s="32">
        <f>45000/15</f>
        <v>3000</v>
      </c>
      <c r="I19" s="21">
        <v>1.2</v>
      </c>
      <c r="J19" s="59">
        <f t="shared" ref="J19:J32" si="0">H19*I19</f>
        <v>3600</v>
      </c>
      <c r="R19" s="4" t="s">
        <v>86</v>
      </c>
      <c r="S19" s="4">
        <v>7</v>
      </c>
    </row>
    <row r="20" spans="1:19" ht="17.100000000000001" customHeight="1" x14ac:dyDescent="0.25">
      <c r="A20" s="41"/>
      <c r="B20" s="44" t="s">
        <v>13</v>
      </c>
      <c r="C20" s="47" t="s">
        <v>11</v>
      </c>
      <c r="D20" s="43">
        <v>13</v>
      </c>
      <c r="E20" s="19">
        <v>2000</v>
      </c>
      <c r="F20" s="33">
        <f t="shared" ref="F20:F28" si="1">+D20*E20</f>
        <v>26000</v>
      </c>
      <c r="H20" s="32">
        <f>23000/15</f>
        <v>1533.3333333333333</v>
      </c>
      <c r="I20" s="21">
        <v>1.2</v>
      </c>
      <c r="J20" s="59">
        <f t="shared" si="0"/>
        <v>1839.9999999999998</v>
      </c>
      <c r="R20" s="4" t="s">
        <v>87</v>
      </c>
      <c r="S20" s="4">
        <v>7</v>
      </c>
    </row>
    <row r="21" spans="1:19" ht="17.100000000000001" customHeight="1" x14ac:dyDescent="0.25">
      <c r="A21" s="41"/>
      <c r="B21" s="44" t="s">
        <v>26</v>
      </c>
      <c r="C21" s="47" t="s">
        <v>30</v>
      </c>
      <c r="D21" s="43">
        <v>7</v>
      </c>
      <c r="E21" s="19">
        <f>+J21</f>
        <v>3600</v>
      </c>
      <c r="F21" s="33">
        <f t="shared" si="1"/>
        <v>25200</v>
      </c>
      <c r="H21" s="32">
        <v>3000</v>
      </c>
      <c r="I21" s="21">
        <v>1.2</v>
      </c>
      <c r="J21" s="59">
        <f t="shared" si="0"/>
        <v>3600</v>
      </c>
      <c r="R21" s="4" t="s">
        <v>85</v>
      </c>
      <c r="S21" s="4">
        <v>13</v>
      </c>
    </row>
    <row r="22" spans="1:19" ht="17.100000000000001" customHeight="1" x14ac:dyDescent="0.25">
      <c r="A22" s="41"/>
      <c r="B22" s="44" t="s">
        <v>35</v>
      </c>
      <c r="C22" s="47" t="s">
        <v>30</v>
      </c>
      <c r="D22" s="43">
        <v>7</v>
      </c>
      <c r="E22" s="19">
        <f>+J22</f>
        <v>3000</v>
      </c>
      <c r="F22" s="33">
        <f t="shared" si="1"/>
        <v>21000</v>
      </c>
      <c r="H22" s="32">
        <v>2500</v>
      </c>
      <c r="I22" s="21">
        <v>1.2</v>
      </c>
      <c r="J22" s="59">
        <f t="shared" si="0"/>
        <v>3000</v>
      </c>
      <c r="R22" s="4" t="s">
        <v>88</v>
      </c>
      <c r="S22" s="4">
        <v>12</v>
      </c>
    </row>
    <row r="23" spans="1:19" ht="17.100000000000001" customHeight="1" x14ac:dyDescent="0.25">
      <c r="A23" s="41"/>
      <c r="B23" s="4" t="s">
        <v>101</v>
      </c>
      <c r="C23" s="47" t="s">
        <v>11</v>
      </c>
      <c r="D23" s="43">
        <v>13</v>
      </c>
      <c r="E23" s="19">
        <f>+J23</f>
        <v>2040</v>
      </c>
      <c r="F23" s="33">
        <f t="shared" si="1"/>
        <v>26520</v>
      </c>
      <c r="H23" s="32">
        <v>1700</v>
      </c>
      <c r="I23" s="21">
        <v>1.2</v>
      </c>
      <c r="J23" s="59">
        <f t="shared" si="0"/>
        <v>2040</v>
      </c>
      <c r="R23" s="4" t="s">
        <v>90</v>
      </c>
      <c r="S23" s="4">
        <v>24</v>
      </c>
    </row>
    <row r="24" spans="1:19" ht="15.75" x14ac:dyDescent="0.25">
      <c r="A24" s="41"/>
      <c r="B24" s="44" t="s">
        <v>14</v>
      </c>
      <c r="C24" s="47" t="s">
        <v>1</v>
      </c>
      <c r="D24" s="43">
        <v>12</v>
      </c>
      <c r="E24" s="19">
        <f>+J24</f>
        <v>1320</v>
      </c>
      <c r="F24" s="33">
        <f t="shared" si="1"/>
        <v>15840</v>
      </c>
      <c r="H24" s="32">
        <v>1100</v>
      </c>
      <c r="I24" s="21">
        <v>1.2</v>
      </c>
      <c r="J24" s="59">
        <f t="shared" si="0"/>
        <v>1320</v>
      </c>
      <c r="R24" s="4" t="s">
        <v>90</v>
      </c>
      <c r="S24" s="4">
        <v>24</v>
      </c>
    </row>
    <row r="25" spans="1:19" ht="17.100000000000001" customHeight="1" x14ac:dyDescent="0.25">
      <c r="A25" s="41"/>
      <c r="B25" s="44" t="s">
        <v>15</v>
      </c>
      <c r="C25" s="47" t="s">
        <v>11</v>
      </c>
      <c r="D25" s="43">
        <v>6</v>
      </c>
      <c r="E25" s="19">
        <f>+J25</f>
        <v>5160</v>
      </c>
      <c r="F25" s="33">
        <f t="shared" si="1"/>
        <v>30960</v>
      </c>
      <c r="H25" s="32">
        <v>4300</v>
      </c>
      <c r="I25" s="21">
        <v>1.2</v>
      </c>
      <c r="J25" s="59">
        <f t="shared" si="0"/>
        <v>5160</v>
      </c>
      <c r="R25" s="4" t="s">
        <v>91</v>
      </c>
      <c r="S25" s="4">
        <v>14</v>
      </c>
    </row>
    <row r="26" spans="1:19" ht="17.100000000000001" customHeight="1" x14ac:dyDescent="0.25">
      <c r="A26" s="41"/>
      <c r="B26" s="44" t="s">
        <v>16</v>
      </c>
      <c r="C26" s="47" t="s">
        <v>1</v>
      </c>
      <c r="D26" s="43">
        <v>3</v>
      </c>
      <c r="E26" s="53">
        <v>1500</v>
      </c>
      <c r="F26" s="33">
        <f t="shared" si="1"/>
        <v>4500</v>
      </c>
      <c r="G26" s="18"/>
      <c r="H26" s="32">
        <v>1000</v>
      </c>
      <c r="I26" s="21">
        <v>1.2</v>
      </c>
      <c r="J26" s="59">
        <f t="shared" si="0"/>
        <v>1200</v>
      </c>
      <c r="R26" s="4" t="s">
        <v>94</v>
      </c>
      <c r="S26" s="4">
        <v>3</v>
      </c>
    </row>
    <row r="27" spans="1:19" s="30" customFormat="1" ht="17.100000000000001" customHeight="1" x14ac:dyDescent="0.25">
      <c r="A27" s="41"/>
      <c r="B27" s="28" t="s">
        <v>18</v>
      </c>
      <c r="C27" s="47" t="s">
        <v>1</v>
      </c>
      <c r="D27" s="43">
        <v>2</v>
      </c>
      <c r="E27" s="54">
        <v>3000</v>
      </c>
      <c r="F27" s="33">
        <f t="shared" si="1"/>
        <v>6000</v>
      </c>
      <c r="G27" s="29"/>
      <c r="H27" s="32">
        <v>2000</v>
      </c>
      <c r="I27" s="21">
        <v>1.2</v>
      </c>
      <c r="J27" s="59">
        <f t="shared" si="0"/>
        <v>2400</v>
      </c>
      <c r="R27" s="30" t="s">
        <v>92</v>
      </c>
      <c r="S27" s="30">
        <v>3</v>
      </c>
    </row>
    <row r="28" spans="1:19" s="30" customFormat="1" ht="17.100000000000001" customHeight="1" x14ac:dyDescent="0.25">
      <c r="A28" s="41"/>
      <c r="B28" s="28" t="s">
        <v>27</v>
      </c>
      <c r="C28" s="47" t="s">
        <v>1</v>
      </c>
      <c r="D28" s="43">
        <v>1</v>
      </c>
      <c r="E28" s="54">
        <v>18000</v>
      </c>
      <c r="F28" s="33">
        <f t="shared" si="1"/>
        <v>18000</v>
      </c>
      <c r="G28" s="29"/>
      <c r="H28" s="32">
        <v>13000</v>
      </c>
      <c r="I28" s="21">
        <v>1.2</v>
      </c>
      <c r="J28" s="59">
        <f t="shared" si="0"/>
        <v>15600</v>
      </c>
      <c r="R28" s="30" t="s">
        <v>93</v>
      </c>
      <c r="S28" s="30">
        <v>1</v>
      </c>
    </row>
    <row r="29" spans="1:19" s="30" customFormat="1" ht="17.100000000000001" customHeight="1" x14ac:dyDescent="0.25">
      <c r="A29" s="41"/>
      <c r="B29" s="28" t="s">
        <v>52</v>
      </c>
      <c r="C29" s="47" t="s">
        <v>1</v>
      </c>
      <c r="D29" s="43">
        <v>1</v>
      </c>
      <c r="E29" s="54">
        <v>6000</v>
      </c>
      <c r="F29" s="33">
        <f>+D29*E29</f>
        <v>6000</v>
      </c>
      <c r="G29" s="29"/>
      <c r="H29" s="32"/>
      <c r="I29" s="21"/>
      <c r="J29" s="59"/>
      <c r="R29" s="30" t="s">
        <v>103</v>
      </c>
      <c r="S29" s="30">
        <v>1</v>
      </c>
    </row>
    <row r="30" spans="1:19" s="30" customFormat="1" ht="17.100000000000001" customHeight="1" x14ac:dyDescent="0.25">
      <c r="A30" s="41"/>
      <c r="B30" s="28" t="s">
        <v>58</v>
      </c>
      <c r="C30" s="47" t="s">
        <v>1</v>
      </c>
      <c r="D30" s="43">
        <v>3</v>
      </c>
      <c r="E30" s="54">
        <v>4200</v>
      </c>
      <c r="F30" s="33">
        <v>16800</v>
      </c>
      <c r="G30" s="29"/>
      <c r="H30" s="32">
        <v>3500</v>
      </c>
      <c r="I30" s="21">
        <v>1.2</v>
      </c>
      <c r="J30" s="59">
        <v>4200</v>
      </c>
    </row>
    <row r="31" spans="1:19" ht="17.100000000000001" customHeight="1" x14ac:dyDescent="0.25">
      <c r="A31" s="41"/>
      <c r="B31" s="28" t="s">
        <v>53</v>
      </c>
      <c r="C31" s="47" t="s">
        <v>1</v>
      </c>
      <c r="D31" s="43">
        <v>1</v>
      </c>
      <c r="E31" s="54">
        <v>10000</v>
      </c>
      <c r="F31" s="33">
        <f t="shared" ref="F31" si="2">+D31*E31</f>
        <v>10000</v>
      </c>
      <c r="G31" s="18"/>
      <c r="I31" s="21"/>
    </row>
    <row r="32" spans="1:19" ht="17.100000000000001" customHeight="1" x14ac:dyDescent="0.25">
      <c r="A32" s="41"/>
      <c r="B32" s="61" t="s">
        <v>28</v>
      </c>
      <c r="C32" s="47" t="s">
        <v>1</v>
      </c>
      <c r="D32" s="43">
        <v>1</v>
      </c>
      <c r="E32" s="54">
        <f>+J32</f>
        <v>1200</v>
      </c>
      <c r="F32" s="33">
        <f>+D32*E32</f>
        <v>1200</v>
      </c>
      <c r="G32" s="18"/>
      <c r="H32" s="32">
        <v>1000</v>
      </c>
      <c r="I32" s="21">
        <v>1.2</v>
      </c>
      <c r="J32" s="59">
        <f t="shared" si="0"/>
        <v>1200</v>
      </c>
    </row>
    <row r="33" spans="1:20" s="30" customFormat="1" ht="17.100000000000001" customHeight="1" x14ac:dyDescent="0.25">
      <c r="A33" s="41"/>
      <c r="B33" s="28" t="s">
        <v>41</v>
      </c>
      <c r="C33" s="47" t="s">
        <v>1</v>
      </c>
      <c r="D33" s="43">
        <v>1</v>
      </c>
      <c r="E33" s="54">
        <v>10000</v>
      </c>
      <c r="F33" s="33">
        <f>+D33*E33</f>
        <v>10000</v>
      </c>
      <c r="G33" s="29"/>
      <c r="H33" s="32"/>
      <c r="I33" s="21"/>
      <c r="J33" s="59">
        <f>H33*I33</f>
        <v>0</v>
      </c>
    </row>
    <row r="34" spans="1:20" s="30" customFormat="1" ht="17.100000000000001" customHeight="1" x14ac:dyDescent="0.25">
      <c r="A34" s="41"/>
      <c r="B34" s="44" t="s">
        <v>34</v>
      </c>
      <c r="C34" s="47" t="s">
        <v>11</v>
      </c>
      <c r="D34" s="43">
        <v>20</v>
      </c>
      <c r="E34" s="54">
        <v>1200</v>
      </c>
      <c r="F34" s="33">
        <f>+D34*E34</f>
        <v>24000</v>
      </c>
      <c r="G34" s="29"/>
      <c r="H34" s="32"/>
      <c r="I34" s="21"/>
      <c r="J34" s="59"/>
    </row>
    <row r="35" spans="1:20" s="30" customFormat="1" ht="18.75" customHeight="1" x14ac:dyDescent="0.25">
      <c r="A35" s="41"/>
      <c r="B35" s="28" t="s">
        <v>111</v>
      </c>
      <c r="C35" s="47" t="s">
        <v>1</v>
      </c>
      <c r="D35" s="43">
        <v>1</v>
      </c>
      <c r="E35" s="54">
        <v>8000</v>
      </c>
      <c r="F35" s="33">
        <f>+D35*E35</f>
        <v>8000</v>
      </c>
      <c r="G35" s="29"/>
      <c r="H35" s="32">
        <v>6500</v>
      </c>
      <c r="I35" s="21">
        <v>1.2</v>
      </c>
      <c r="J35" s="59">
        <f>+H35*I35</f>
        <v>7800</v>
      </c>
    </row>
    <row r="36" spans="1:20" ht="17.100000000000001" customHeight="1" x14ac:dyDescent="0.25">
      <c r="A36" s="10"/>
      <c r="B36" s="71" t="s">
        <v>109</v>
      </c>
      <c r="C36" s="7"/>
      <c r="D36" s="74">
        <v>1</v>
      </c>
      <c r="E36" s="75">
        <v>58407.428571428572</v>
      </c>
      <c r="F36" s="76">
        <f>+D36*E36</f>
        <v>58407.428571428572</v>
      </c>
      <c r="G36" s="18"/>
      <c r="I36" s="56"/>
      <c r="R36" s="4" t="s">
        <v>98</v>
      </c>
      <c r="S36" s="4">
        <v>50</v>
      </c>
    </row>
    <row r="37" spans="1:20" ht="17.100000000000001" customHeight="1" x14ac:dyDescent="0.25">
      <c r="A37" s="10"/>
      <c r="B37" s="71"/>
      <c r="C37" s="7"/>
      <c r="D37" s="74"/>
      <c r="E37" s="75"/>
      <c r="F37" s="76"/>
      <c r="G37" s="18"/>
      <c r="I37" s="56"/>
    </row>
    <row r="38" spans="1:20" ht="17.100000000000001" customHeight="1" x14ac:dyDescent="0.25">
      <c r="A38" s="10"/>
      <c r="B38" s="71"/>
      <c r="C38" s="7"/>
      <c r="D38" s="74"/>
      <c r="E38" s="75"/>
      <c r="F38" s="76"/>
      <c r="G38" s="18"/>
      <c r="I38" s="56"/>
    </row>
    <row r="39" spans="1:20" ht="17.100000000000001" customHeight="1" x14ac:dyDescent="0.25">
      <c r="A39" s="10"/>
      <c r="B39" s="71" t="s">
        <v>112</v>
      </c>
      <c r="C39" s="7" t="s">
        <v>42</v>
      </c>
      <c r="D39" s="74">
        <v>1</v>
      </c>
      <c r="E39" s="75">
        <v>50000</v>
      </c>
      <c r="F39" s="76">
        <f>+D39*E39</f>
        <v>50000</v>
      </c>
      <c r="G39" s="18"/>
      <c r="I39" s="56"/>
    </row>
    <row r="40" spans="1:20" s="30" customFormat="1" ht="17.100000000000001" customHeight="1" x14ac:dyDescent="0.25">
      <c r="A40" s="41"/>
      <c r="B40" s="28"/>
      <c r="C40" s="47"/>
      <c r="D40" s="43"/>
      <c r="E40" s="54"/>
      <c r="F40" s="33"/>
      <c r="G40" s="29"/>
      <c r="H40" s="32"/>
      <c r="I40" s="21"/>
      <c r="J40" s="59"/>
    </row>
    <row r="41" spans="1:20" s="30" customFormat="1" ht="17.100000000000001" customHeight="1" x14ac:dyDescent="0.25">
      <c r="A41" s="41"/>
      <c r="B41" s="28"/>
      <c r="C41" s="47"/>
      <c r="D41" s="43"/>
      <c r="E41" s="54"/>
      <c r="F41" s="33"/>
      <c r="G41" s="29"/>
      <c r="H41" s="32"/>
      <c r="I41" s="21"/>
      <c r="J41" s="59"/>
    </row>
    <row r="42" spans="1:20" s="30" customFormat="1" ht="17.100000000000001" customHeight="1" x14ac:dyDescent="0.25">
      <c r="A42" s="41"/>
      <c r="B42" s="28"/>
      <c r="C42" s="47"/>
      <c r="D42" s="43"/>
      <c r="E42" s="54"/>
      <c r="F42" s="33"/>
      <c r="G42" s="29"/>
      <c r="H42" s="32"/>
      <c r="I42" s="21"/>
      <c r="J42" s="59"/>
      <c r="R42" s="4" t="s">
        <v>99</v>
      </c>
      <c r="S42" s="4">
        <v>1</v>
      </c>
      <c r="T42" s="4"/>
    </row>
    <row r="43" spans="1:20" ht="17.100000000000001" customHeight="1" x14ac:dyDescent="0.25">
      <c r="A43" s="41"/>
      <c r="B43" s="61"/>
      <c r="C43" s="47"/>
      <c r="D43" s="43"/>
      <c r="E43" s="54"/>
      <c r="F43" s="33"/>
      <c r="G43" s="18"/>
      <c r="I43" s="21"/>
      <c r="R43" s="4" t="s">
        <v>100</v>
      </c>
      <c r="S43" s="4">
        <v>2</v>
      </c>
    </row>
    <row r="44" spans="1:20" ht="17.100000000000001" customHeight="1" x14ac:dyDescent="0.25">
      <c r="A44" s="10"/>
      <c r="B44" s="13"/>
      <c r="C44" s="7"/>
      <c r="D44" s="8"/>
      <c r="E44" s="20"/>
      <c r="F44" s="12"/>
      <c r="G44" s="18"/>
      <c r="I44" s="56"/>
    </row>
    <row r="45" spans="1:20" ht="17.100000000000001" customHeight="1" x14ac:dyDescent="0.25">
      <c r="A45" s="10"/>
      <c r="B45" s="58" t="s">
        <v>20</v>
      </c>
      <c r="C45" s="7"/>
      <c r="D45" s="8"/>
      <c r="E45" s="20"/>
      <c r="F45" s="12"/>
      <c r="G45" s="18"/>
      <c r="I45" s="56"/>
    </row>
    <row r="46" spans="1:20" ht="17.100000000000001" customHeight="1" x14ac:dyDescent="0.25">
      <c r="A46" s="10"/>
      <c r="B46" s="57" t="s">
        <v>21</v>
      </c>
      <c r="C46" s="7"/>
      <c r="D46" s="8"/>
      <c r="E46" s="20"/>
      <c r="F46" s="12"/>
      <c r="G46" s="18"/>
      <c r="I46" s="56"/>
    </row>
    <row r="47" spans="1:20" ht="17.100000000000001" customHeight="1" x14ac:dyDescent="0.25">
      <c r="A47" s="10"/>
      <c r="B47" s="57" t="s">
        <v>22</v>
      </c>
      <c r="C47" s="7"/>
      <c r="D47" s="8"/>
      <c r="E47" s="20"/>
      <c r="F47" s="12"/>
      <c r="G47" s="18"/>
      <c r="I47" s="56"/>
    </row>
    <row r="48" spans="1:20" ht="17.100000000000001" customHeight="1" x14ac:dyDescent="0.25">
      <c r="A48" s="10"/>
      <c r="B48" s="57" t="s">
        <v>23</v>
      </c>
      <c r="C48" s="7"/>
      <c r="D48" s="8"/>
      <c r="E48" s="20"/>
      <c r="F48" s="12"/>
      <c r="G48" s="18"/>
      <c r="I48" s="56"/>
    </row>
    <row r="49" spans="1:10" ht="17.100000000000001" customHeight="1" x14ac:dyDescent="0.25">
      <c r="A49" s="6"/>
      <c r="B49" s="45"/>
      <c r="C49" s="7"/>
      <c r="D49" s="11"/>
      <c r="E49" s="25"/>
      <c r="F49" s="12"/>
      <c r="G49" s="18"/>
      <c r="I49" s="56"/>
    </row>
    <row r="50" spans="1:10" s="17" customFormat="1" ht="17.100000000000001" customHeight="1" x14ac:dyDescent="0.25">
      <c r="A50" s="82" t="s">
        <v>10</v>
      </c>
      <c r="B50" s="82"/>
      <c r="C50" s="82"/>
      <c r="D50" s="82"/>
      <c r="E50" s="82"/>
      <c r="F50" s="22">
        <f>SUM(F17:F49)</f>
        <v>917939.29297820816</v>
      </c>
      <c r="G50" s="18"/>
      <c r="H50" s="32"/>
      <c r="I50" s="21"/>
      <c r="J50" s="59"/>
    </row>
    <row r="51" spans="1:10" s="17" customFormat="1" ht="17.100000000000001" customHeight="1" x14ac:dyDescent="0.25">
      <c r="A51" s="82" t="s">
        <v>5</v>
      </c>
      <c r="B51" s="82"/>
      <c r="C51" s="82"/>
      <c r="D51" s="82"/>
      <c r="E51" s="82"/>
      <c r="F51" s="34">
        <f>+F50*0.18</f>
        <v>165229.07273607748</v>
      </c>
      <c r="G51" s="18"/>
      <c r="H51" s="32"/>
      <c r="I51" s="21"/>
      <c r="J51" s="59"/>
    </row>
    <row r="52" spans="1:10" s="17" customFormat="1" ht="17.100000000000001" customHeight="1" x14ac:dyDescent="0.25">
      <c r="A52" s="82" t="s">
        <v>6</v>
      </c>
      <c r="B52" s="82"/>
      <c r="C52" s="82"/>
      <c r="D52" s="82"/>
      <c r="E52" s="82"/>
      <c r="F52" s="22">
        <f>SUM(F50:F51)</f>
        <v>1083168.3657142855</v>
      </c>
      <c r="G52" s="18"/>
      <c r="H52" s="32"/>
      <c r="I52" s="21"/>
      <c r="J52" s="59"/>
    </row>
    <row r="53" spans="1:10" s="17" customFormat="1" ht="17.100000000000001" customHeight="1" x14ac:dyDescent="0.25">
      <c r="C53" s="48"/>
      <c r="E53" s="18"/>
      <c r="G53" s="18"/>
      <c r="H53" s="32"/>
      <c r="I53" s="21"/>
      <c r="J53" s="59"/>
    </row>
    <row r="54" spans="1:10" s="17" customFormat="1" ht="17.100000000000001" customHeight="1" x14ac:dyDescent="0.25">
      <c r="A54" s="26" t="s">
        <v>8</v>
      </c>
      <c r="C54" s="48"/>
      <c r="E54" s="18"/>
      <c r="G54" s="18"/>
      <c r="H54" s="32"/>
      <c r="I54" s="21"/>
      <c r="J54" s="59"/>
    </row>
    <row r="55" spans="1:10" s="17" customFormat="1" ht="17.100000000000001" customHeight="1" x14ac:dyDescent="0.25">
      <c r="A55" s="39" t="s">
        <v>121</v>
      </c>
      <c r="C55" s="48"/>
      <c r="E55" s="18"/>
      <c r="G55" s="18"/>
      <c r="H55" s="32"/>
      <c r="I55" s="21"/>
      <c r="J55" s="59"/>
    </row>
    <row r="56" spans="1:10" s="17" customFormat="1" ht="17.100000000000001" customHeight="1" x14ac:dyDescent="0.25">
      <c r="C56" s="48"/>
      <c r="E56" s="18"/>
      <c r="G56" s="18"/>
      <c r="H56" s="32"/>
      <c r="I56" s="21"/>
      <c r="J56" s="59"/>
    </row>
    <row r="57" spans="1:10" s="17" customFormat="1" ht="17.100000000000001" customHeight="1" x14ac:dyDescent="0.25">
      <c r="A57" s="27" t="s">
        <v>7</v>
      </c>
      <c r="C57" s="48"/>
      <c r="E57" s="18"/>
      <c r="G57" s="18"/>
      <c r="H57" s="32"/>
      <c r="I57" s="21"/>
      <c r="J57" s="59"/>
    </row>
    <row r="58" spans="1:10" s="17" customFormat="1" ht="17.100000000000001" customHeight="1" x14ac:dyDescent="0.25">
      <c r="C58" s="48"/>
      <c r="E58" s="18"/>
      <c r="G58" s="18"/>
      <c r="H58" s="32"/>
      <c r="I58" s="21"/>
      <c r="J58" s="59"/>
    </row>
    <row r="59" spans="1:10" s="17" customFormat="1" ht="17.100000000000001" customHeight="1" x14ac:dyDescent="0.25">
      <c r="C59" s="48"/>
      <c r="E59" s="18"/>
      <c r="G59" s="18"/>
      <c r="H59" s="32"/>
      <c r="I59" s="21"/>
      <c r="J59" s="59"/>
    </row>
  </sheetData>
  <mergeCells count="4">
    <mergeCell ref="E14:F14"/>
    <mergeCell ref="A50:E50"/>
    <mergeCell ref="A51:E51"/>
    <mergeCell ref="A52:E5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55621-58EC-419C-BFE6-2152B52E2E31}">
  <dimension ref="A1:S51"/>
  <sheetViews>
    <sheetView tabSelected="1" view="pageBreakPreview" zoomScale="60" zoomScaleNormal="100" workbookViewId="0">
      <selection activeCell="M53" sqref="M53"/>
    </sheetView>
  </sheetViews>
  <sheetFormatPr baseColWidth="10" defaultColWidth="9.140625" defaultRowHeight="17.100000000000001" customHeight="1" x14ac:dyDescent="0.25"/>
  <cols>
    <col min="1" max="1" width="6.140625" style="9" customWidth="1"/>
    <col min="2" max="2" width="51.5703125" style="4" customWidth="1"/>
    <col min="3" max="3" width="7.85546875" style="49" customWidth="1"/>
    <col min="4" max="4" width="10" style="14" customWidth="1"/>
    <col min="5" max="5" width="15.85546875" style="14" customWidth="1"/>
    <col min="6" max="6" width="15.7109375" style="4" bestFit="1" customWidth="1"/>
    <col min="7" max="7" width="8.7109375" style="14" customWidth="1"/>
    <col min="8" max="8" width="13.28515625" style="32" customWidth="1"/>
    <col min="9" max="9" width="9" style="55" customWidth="1"/>
    <col min="10" max="10" width="12.42578125" style="59" customWidth="1"/>
    <col min="11" max="17" width="9.140625" style="4"/>
    <col min="18" max="18" width="41.140625" style="4" customWidth="1"/>
    <col min="19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9" ht="17.100000000000001" customHeight="1" x14ac:dyDescent="0.25">
      <c r="A1" s="1"/>
      <c r="B1" s="1"/>
      <c r="C1" s="31"/>
      <c r="D1" s="2"/>
      <c r="E1" s="2"/>
      <c r="F1" s="3"/>
    </row>
    <row r="2" spans="1:19" ht="17.100000000000001" customHeight="1" x14ac:dyDescent="0.25">
      <c r="A2" s="1"/>
      <c r="B2" s="1"/>
      <c r="C2" s="31"/>
      <c r="D2" s="2"/>
      <c r="E2" s="2"/>
      <c r="F2" s="3"/>
    </row>
    <row r="3" spans="1:19" ht="17.100000000000001" customHeight="1" x14ac:dyDescent="0.25">
      <c r="A3" s="1"/>
      <c r="B3" s="1"/>
      <c r="C3" s="31"/>
      <c r="D3" s="2"/>
      <c r="E3" s="2"/>
      <c r="F3" s="3"/>
    </row>
    <row r="4" spans="1:19" ht="17.100000000000001" customHeight="1" x14ac:dyDescent="0.25">
      <c r="A4" s="5"/>
      <c r="B4" s="1"/>
      <c r="C4" s="31"/>
      <c r="D4" s="2"/>
      <c r="E4" s="2"/>
      <c r="F4" s="3"/>
    </row>
    <row r="5" spans="1:19" ht="17.100000000000001" customHeight="1" x14ac:dyDescent="0.25">
      <c r="B5" s="1"/>
      <c r="C5" s="31"/>
      <c r="D5" s="2"/>
      <c r="E5" s="2"/>
      <c r="F5" s="3"/>
    </row>
    <row r="6" spans="1:19" ht="17.100000000000001" customHeight="1" x14ac:dyDescent="0.25">
      <c r="A6" s="5" t="s">
        <v>117</v>
      </c>
      <c r="B6" s="1"/>
      <c r="C6" s="31"/>
      <c r="D6" s="2"/>
      <c r="E6" s="2"/>
      <c r="F6" s="3"/>
    </row>
    <row r="7" spans="1:19" ht="17.100000000000001" customHeight="1" x14ac:dyDescent="0.25">
      <c r="A7" s="5"/>
      <c r="B7" s="40"/>
      <c r="C7" s="31"/>
      <c r="D7" s="2"/>
      <c r="E7" s="2"/>
      <c r="F7" s="3"/>
    </row>
    <row r="8" spans="1:19" s="17" customFormat="1" ht="17.100000000000001" customHeight="1" x14ac:dyDescent="0.25">
      <c r="B8" s="15"/>
      <c r="C8" s="46"/>
      <c r="D8" s="16"/>
      <c r="E8" s="2"/>
      <c r="F8" s="23"/>
      <c r="G8" s="18"/>
      <c r="H8" s="32"/>
      <c r="I8" s="21"/>
      <c r="J8" s="59"/>
    </row>
    <row r="9" spans="1:19" s="17" customFormat="1" ht="17.100000000000001" customHeight="1" x14ac:dyDescent="0.25">
      <c r="A9" s="52" t="s">
        <v>39</v>
      </c>
      <c r="B9" s="51"/>
      <c r="C9" s="51"/>
      <c r="D9" s="16"/>
      <c r="E9" s="2"/>
      <c r="F9" s="23"/>
      <c r="G9" s="18"/>
      <c r="H9" s="50"/>
      <c r="I9" s="21"/>
      <c r="J9" s="59"/>
    </row>
    <row r="10" spans="1:19" s="17" customFormat="1" ht="17.100000000000001" customHeight="1" x14ac:dyDescent="0.25">
      <c r="A10" s="60" t="s">
        <v>50</v>
      </c>
      <c r="C10" s="51"/>
      <c r="D10" s="24"/>
      <c r="G10" s="18"/>
      <c r="H10" s="50"/>
      <c r="I10" s="21"/>
      <c r="J10" s="59"/>
    </row>
    <row r="11" spans="1:19" s="17" customFormat="1" ht="17.100000000000001" customHeight="1" x14ac:dyDescent="0.25">
      <c r="A11" s="60" t="s">
        <v>33</v>
      </c>
      <c r="B11" s="51"/>
      <c r="C11" s="51"/>
      <c r="D11" s="24"/>
      <c r="E11" s="81" t="s">
        <v>114</v>
      </c>
      <c r="F11" s="81"/>
      <c r="G11" s="18"/>
      <c r="H11" s="50"/>
      <c r="I11" s="21"/>
      <c r="J11" s="59"/>
    </row>
    <row r="12" spans="1:19" s="17" customFormat="1" ht="17.100000000000001" customHeight="1" x14ac:dyDescent="0.25">
      <c r="A12" s="21"/>
      <c r="B12" s="21"/>
      <c r="C12" s="21"/>
      <c r="D12" s="21"/>
      <c r="G12" s="18"/>
      <c r="H12" s="32"/>
      <c r="I12" s="21"/>
      <c r="J12" s="59"/>
    </row>
    <row r="13" spans="1:19" ht="17.100000000000001" customHeight="1" x14ac:dyDescent="0.25">
      <c r="A13" s="35" t="s">
        <v>0</v>
      </c>
      <c r="B13" s="35" t="s">
        <v>9</v>
      </c>
      <c r="C13" s="35" t="s">
        <v>1</v>
      </c>
      <c r="D13" s="36" t="s">
        <v>2</v>
      </c>
      <c r="E13" s="37" t="s">
        <v>3</v>
      </c>
      <c r="F13" s="38" t="s">
        <v>4</v>
      </c>
      <c r="G13" s="18"/>
      <c r="I13" s="21"/>
      <c r="R13" s="4" t="s">
        <v>107</v>
      </c>
      <c r="S13" s="4">
        <v>1</v>
      </c>
    </row>
    <row r="14" spans="1:19" ht="17.100000000000001" customHeight="1" x14ac:dyDescent="0.25">
      <c r="A14" s="41"/>
      <c r="B14" s="42" t="s">
        <v>24</v>
      </c>
      <c r="C14" s="47" t="s">
        <v>25</v>
      </c>
      <c r="D14" s="43">
        <v>1</v>
      </c>
      <c r="E14" s="19">
        <f>J14</f>
        <v>512711.8644067797</v>
      </c>
      <c r="F14" s="33">
        <f>+D14*E14</f>
        <v>512711.8644067797</v>
      </c>
      <c r="G14" s="18"/>
      <c r="H14" s="32">
        <f>550000/1.18</f>
        <v>466101.69491525425</v>
      </c>
      <c r="I14" s="21">
        <v>1.1000000000000001</v>
      </c>
      <c r="J14" s="59">
        <f>+H14*I14</f>
        <v>512711.8644067797</v>
      </c>
      <c r="R14" s="4" t="s">
        <v>108</v>
      </c>
      <c r="S14" s="4">
        <v>13</v>
      </c>
    </row>
    <row r="15" spans="1:19" ht="17.100000000000001" customHeight="1" x14ac:dyDescent="0.25">
      <c r="A15" s="41"/>
      <c r="B15" s="72" t="s">
        <v>122</v>
      </c>
      <c r="C15" s="47" t="s">
        <v>42</v>
      </c>
      <c r="D15" s="43">
        <v>1</v>
      </c>
      <c r="E15" s="19">
        <v>355227.42857142858</v>
      </c>
      <c r="F15" s="33">
        <f>+D15*E15</f>
        <v>355227.42857142858</v>
      </c>
      <c r="G15" s="18"/>
      <c r="I15" s="21"/>
      <c r="R15" s="4" t="s">
        <v>83</v>
      </c>
      <c r="S15" s="4">
        <v>13</v>
      </c>
    </row>
    <row r="16" spans="1:19" ht="17.100000000000001" customHeight="1" x14ac:dyDescent="0.25">
      <c r="A16" s="41"/>
      <c r="B16" s="68" t="s">
        <v>12</v>
      </c>
      <c r="C16" s="47"/>
      <c r="D16" s="43"/>
      <c r="E16" s="19"/>
      <c r="F16" s="33"/>
      <c r="H16" s="32">
        <f>45000/15</f>
        <v>3000</v>
      </c>
      <c r="I16" s="21">
        <v>1.2</v>
      </c>
      <c r="J16" s="59">
        <f t="shared" ref="J16:J29" si="0">H16*I16</f>
        <v>3600</v>
      </c>
      <c r="R16" s="4" t="s">
        <v>86</v>
      </c>
      <c r="S16" s="4">
        <v>7</v>
      </c>
    </row>
    <row r="17" spans="1:19" ht="17.100000000000001" customHeight="1" x14ac:dyDescent="0.25">
      <c r="A17" s="41"/>
      <c r="B17" s="68" t="s">
        <v>13</v>
      </c>
      <c r="C17" s="47"/>
      <c r="D17" s="43"/>
      <c r="E17" s="19"/>
      <c r="F17" s="33"/>
      <c r="H17" s="32">
        <f>23000/15</f>
        <v>1533.3333333333333</v>
      </c>
      <c r="I17" s="21">
        <v>1.2</v>
      </c>
      <c r="J17" s="59">
        <f t="shared" si="0"/>
        <v>1839.9999999999998</v>
      </c>
      <c r="R17" s="4" t="s">
        <v>87</v>
      </c>
      <c r="S17" s="4">
        <v>7</v>
      </c>
    </row>
    <row r="18" spans="1:19" ht="17.100000000000001" customHeight="1" x14ac:dyDescent="0.25">
      <c r="A18" s="41"/>
      <c r="B18" s="68" t="s">
        <v>26</v>
      </c>
      <c r="C18" s="47"/>
      <c r="D18" s="43"/>
      <c r="E18" s="19"/>
      <c r="F18" s="33"/>
      <c r="H18" s="32">
        <v>3000</v>
      </c>
      <c r="I18" s="21">
        <v>1.2</v>
      </c>
      <c r="J18" s="59">
        <f t="shared" si="0"/>
        <v>3600</v>
      </c>
      <c r="R18" s="4" t="s">
        <v>85</v>
      </c>
      <c r="S18" s="4">
        <v>13</v>
      </c>
    </row>
    <row r="19" spans="1:19" ht="17.100000000000001" customHeight="1" x14ac:dyDescent="0.25">
      <c r="A19" s="41"/>
      <c r="B19" s="68" t="s">
        <v>35</v>
      </c>
      <c r="C19" s="47"/>
      <c r="D19" s="43"/>
      <c r="E19" s="19"/>
      <c r="F19" s="33"/>
      <c r="H19" s="32">
        <v>2500</v>
      </c>
      <c r="I19" s="21">
        <v>1.2</v>
      </c>
      <c r="J19" s="59">
        <f t="shared" si="0"/>
        <v>3000</v>
      </c>
      <c r="R19" s="4" t="s">
        <v>88</v>
      </c>
      <c r="S19" s="4">
        <v>12</v>
      </c>
    </row>
    <row r="20" spans="1:19" ht="17.100000000000001" customHeight="1" x14ac:dyDescent="0.25">
      <c r="A20" s="41"/>
      <c r="B20" s="85" t="s">
        <v>101</v>
      </c>
      <c r="C20" s="47"/>
      <c r="D20" s="43"/>
      <c r="E20" s="19"/>
      <c r="F20" s="33"/>
      <c r="H20" s="32">
        <v>1700</v>
      </c>
      <c r="I20" s="21">
        <v>1.2</v>
      </c>
      <c r="J20" s="59">
        <f t="shared" si="0"/>
        <v>2040</v>
      </c>
      <c r="R20" s="4" t="s">
        <v>90</v>
      </c>
      <c r="S20" s="4">
        <v>24</v>
      </c>
    </row>
    <row r="21" spans="1:19" ht="15.75" x14ac:dyDescent="0.25">
      <c r="A21" s="41"/>
      <c r="B21" s="68" t="s">
        <v>14</v>
      </c>
      <c r="C21" s="47"/>
      <c r="D21" s="43"/>
      <c r="E21" s="19"/>
      <c r="F21" s="33"/>
      <c r="H21" s="32">
        <v>1100</v>
      </c>
      <c r="I21" s="21">
        <v>1.2</v>
      </c>
      <c r="J21" s="59">
        <f t="shared" si="0"/>
        <v>1320</v>
      </c>
      <c r="R21" s="4" t="s">
        <v>90</v>
      </c>
      <c r="S21" s="4">
        <v>24</v>
      </c>
    </row>
    <row r="22" spans="1:19" ht="17.100000000000001" customHeight="1" x14ac:dyDescent="0.25">
      <c r="A22" s="41"/>
      <c r="B22" s="68" t="s">
        <v>15</v>
      </c>
      <c r="C22" s="47"/>
      <c r="D22" s="43"/>
      <c r="E22" s="19"/>
      <c r="F22" s="33"/>
      <c r="H22" s="32">
        <v>4300</v>
      </c>
      <c r="I22" s="21">
        <v>1.2</v>
      </c>
      <c r="J22" s="59">
        <f t="shared" si="0"/>
        <v>5160</v>
      </c>
      <c r="R22" s="4" t="s">
        <v>91</v>
      </c>
      <c r="S22" s="4">
        <v>14</v>
      </c>
    </row>
    <row r="23" spans="1:19" ht="17.100000000000001" customHeight="1" x14ac:dyDescent="0.25">
      <c r="A23" s="41"/>
      <c r="B23" s="68" t="s">
        <v>16</v>
      </c>
      <c r="C23" s="47"/>
      <c r="D23" s="43"/>
      <c r="E23" s="53"/>
      <c r="F23" s="33"/>
      <c r="G23" s="18"/>
      <c r="H23" s="32">
        <v>1000</v>
      </c>
      <c r="I23" s="21">
        <v>1.2</v>
      </c>
      <c r="J23" s="59">
        <f t="shared" si="0"/>
        <v>1200</v>
      </c>
      <c r="R23" s="4" t="s">
        <v>94</v>
      </c>
      <c r="S23" s="4">
        <v>3</v>
      </c>
    </row>
    <row r="24" spans="1:19" s="30" customFormat="1" ht="17.100000000000001" customHeight="1" x14ac:dyDescent="0.25">
      <c r="A24" s="41"/>
      <c r="B24" s="69" t="s">
        <v>18</v>
      </c>
      <c r="C24" s="47"/>
      <c r="D24" s="43"/>
      <c r="E24" s="54"/>
      <c r="F24" s="33"/>
      <c r="G24" s="29"/>
      <c r="H24" s="32">
        <v>2000</v>
      </c>
      <c r="I24" s="21">
        <v>1.2</v>
      </c>
      <c r="J24" s="59">
        <f t="shared" si="0"/>
        <v>2400</v>
      </c>
      <c r="R24" s="30" t="s">
        <v>92</v>
      </c>
      <c r="S24" s="30">
        <v>3</v>
      </c>
    </row>
    <row r="25" spans="1:19" s="30" customFormat="1" ht="17.100000000000001" customHeight="1" x14ac:dyDescent="0.25">
      <c r="A25" s="41"/>
      <c r="B25" s="69" t="s">
        <v>27</v>
      </c>
      <c r="C25" s="47"/>
      <c r="D25" s="43"/>
      <c r="E25" s="54"/>
      <c r="F25" s="33"/>
      <c r="G25" s="29"/>
      <c r="H25" s="32">
        <v>13000</v>
      </c>
      <c r="I25" s="21">
        <v>1.2</v>
      </c>
      <c r="J25" s="59">
        <f t="shared" si="0"/>
        <v>15600</v>
      </c>
      <c r="R25" s="30" t="s">
        <v>93</v>
      </c>
      <c r="S25" s="30">
        <v>1</v>
      </c>
    </row>
    <row r="26" spans="1:19" s="30" customFormat="1" ht="17.100000000000001" customHeight="1" x14ac:dyDescent="0.25">
      <c r="A26" s="41"/>
      <c r="B26" s="69" t="s">
        <v>52</v>
      </c>
      <c r="C26" s="47"/>
      <c r="D26" s="43"/>
      <c r="E26" s="54"/>
      <c r="F26" s="33"/>
      <c r="G26" s="29"/>
      <c r="H26" s="32"/>
      <c r="I26" s="21"/>
      <c r="J26" s="59"/>
      <c r="R26" s="30" t="s">
        <v>103</v>
      </c>
      <c r="S26" s="30">
        <v>1</v>
      </c>
    </row>
    <row r="27" spans="1:19" s="30" customFormat="1" ht="17.100000000000001" customHeight="1" x14ac:dyDescent="0.25">
      <c r="A27" s="41"/>
      <c r="B27" s="69" t="s">
        <v>58</v>
      </c>
      <c r="C27" s="47"/>
      <c r="D27" s="43"/>
      <c r="E27" s="54"/>
      <c r="F27" s="33"/>
      <c r="G27" s="29"/>
      <c r="H27" s="32">
        <v>3500</v>
      </c>
      <c r="I27" s="21">
        <v>1.2</v>
      </c>
      <c r="J27" s="59">
        <v>4200</v>
      </c>
    </row>
    <row r="28" spans="1:19" ht="17.100000000000001" customHeight="1" x14ac:dyDescent="0.25">
      <c r="A28" s="41"/>
      <c r="B28" s="69" t="s">
        <v>53</v>
      </c>
      <c r="C28" s="47"/>
      <c r="D28" s="43"/>
      <c r="E28" s="54"/>
      <c r="F28" s="33"/>
      <c r="G28" s="18"/>
      <c r="I28" s="21"/>
    </row>
    <row r="29" spans="1:19" ht="17.100000000000001" customHeight="1" x14ac:dyDescent="0.25">
      <c r="A29" s="41"/>
      <c r="B29" s="70" t="s">
        <v>28</v>
      </c>
      <c r="C29" s="47"/>
      <c r="D29" s="43"/>
      <c r="E29" s="54"/>
      <c r="F29" s="33"/>
      <c r="G29" s="18"/>
      <c r="H29" s="32">
        <v>1000</v>
      </c>
      <c r="I29" s="21">
        <v>1.2</v>
      </c>
      <c r="J29" s="59">
        <f t="shared" si="0"/>
        <v>1200</v>
      </c>
    </row>
    <row r="30" spans="1:19" s="30" customFormat="1" ht="17.100000000000001" customHeight="1" x14ac:dyDescent="0.25">
      <c r="A30" s="41"/>
      <c r="B30" s="69" t="s">
        <v>41</v>
      </c>
      <c r="C30" s="47"/>
      <c r="D30" s="43"/>
      <c r="E30" s="54"/>
      <c r="F30" s="33"/>
      <c r="G30" s="29"/>
      <c r="H30" s="32"/>
      <c r="I30" s="21"/>
      <c r="J30" s="59">
        <f>H30*I30</f>
        <v>0</v>
      </c>
    </row>
    <row r="31" spans="1:19" s="30" customFormat="1" ht="17.100000000000001" customHeight="1" x14ac:dyDescent="0.25">
      <c r="A31" s="41"/>
      <c r="B31" s="68" t="s">
        <v>34</v>
      </c>
      <c r="C31" s="47"/>
      <c r="D31" s="43"/>
      <c r="E31" s="54"/>
      <c r="F31" s="33"/>
      <c r="G31" s="29"/>
      <c r="H31" s="32"/>
      <c r="I31" s="21"/>
      <c r="J31" s="59"/>
    </row>
    <row r="32" spans="1:19" s="30" customFormat="1" ht="18.75" customHeight="1" x14ac:dyDescent="0.25">
      <c r="A32" s="41"/>
      <c r="B32" s="69" t="s">
        <v>111</v>
      </c>
      <c r="C32" s="47"/>
      <c r="D32" s="43"/>
      <c r="E32" s="54"/>
      <c r="F32" s="33"/>
      <c r="G32" s="29"/>
      <c r="H32" s="32">
        <v>6500</v>
      </c>
      <c r="I32" s="21">
        <v>1.2</v>
      </c>
      <c r="J32" s="59">
        <f>+H32*I32</f>
        <v>7800</v>
      </c>
    </row>
    <row r="33" spans="1:10" ht="17.100000000000001" customHeight="1" x14ac:dyDescent="0.25">
      <c r="A33" s="10"/>
      <c r="B33" s="71"/>
      <c r="C33" s="7"/>
      <c r="D33" s="74"/>
      <c r="E33" s="75"/>
      <c r="F33" s="76"/>
      <c r="G33" s="18"/>
      <c r="I33" s="56"/>
    </row>
    <row r="34" spans="1:10" s="91" customFormat="1" ht="17.100000000000001" customHeight="1" x14ac:dyDescent="0.25">
      <c r="A34" s="86"/>
      <c r="B34" s="77" t="s">
        <v>123</v>
      </c>
      <c r="C34" s="7" t="s">
        <v>42</v>
      </c>
      <c r="D34" s="66">
        <v>1</v>
      </c>
      <c r="E34" s="54">
        <v>50000</v>
      </c>
      <c r="F34" s="67">
        <f>+D34*E34</f>
        <v>50000</v>
      </c>
      <c r="G34" s="87"/>
      <c r="H34" s="88"/>
      <c r="I34" s="89"/>
      <c r="J34" s="90"/>
    </row>
    <row r="35" spans="1:10" s="30" customFormat="1" ht="17.100000000000001" customHeight="1" x14ac:dyDescent="0.25">
      <c r="A35" s="41"/>
      <c r="B35" s="28"/>
      <c r="C35" s="47"/>
      <c r="D35" s="43"/>
      <c r="E35" s="54"/>
      <c r="F35" s="33"/>
      <c r="G35" s="29"/>
      <c r="H35" s="32"/>
      <c r="I35" s="21"/>
      <c r="J35" s="59"/>
    </row>
    <row r="36" spans="1:10" ht="17.100000000000001" customHeight="1" x14ac:dyDescent="0.25">
      <c r="A36" s="10"/>
      <c r="B36" s="13"/>
      <c r="C36" s="7"/>
      <c r="D36" s="8"/>
      <c r="E36" s="20"/>
      <c r="F36" s="12"/>
      <c r="G36" s="18"/>
      <c r="I36" s="56"/>
    </row>
    <row r="37" spans="1:10" ht="17.100000000000001" customHeight="1" x14ac:dyDescent="0.25">
      <c r="A37" s="10"/>
      <c r="B37" s="58" t="s">
        <v>20</v>
      </c>
      <c r="C37" s="7"/>
      <c r="D37" s="8"/>
      <c r="E37" s="20"/>
      <c r="F37" s="12"/>
      <c r="G37" s="18"/>
      <c r="I37" s="56"/>
    </row>
    <row r="38" spans="1:10" ht="17.100000000000001" customHeight="1" x14ac:dyDescent="0.25">
      <c r="A38" s="10"/>
      <c r="B38" s="57" t="s">
        <v>21</v>
      </c>
      <c r="C38" s="7"/>
      <c r="D38" s="8"/>
      <c r="E38" s="20"/>
      <c r="F38" s="12"/>
      <c r="G38" s="18"/>
      <c r="I38" s="56"/>
    </row>
    <row r="39" spans="1:10" ht="17.100000000000001" customHeight="1" x14ac:dyDescent="0.25">
      <c r="A39" s="10"/>
      <c r="B39" s="57" t="s">
        <v>22</v>
      </c>
      <c r="C39" s="7"/>
      <c r="D39" s="8"/>
      <c r="E39" s="20"/>
      <c r="F39" s="12"/>
      <c r="G39" s="18"/>
      <c r="I39" s="56"/>
    </row>
    <row r="40" spans="1:10" ht="17.100000000000001" customHeight="1" x14ac:dyDescent="0.25">
      <c r="A40" s="10"/>
      <c r="B40" s="57" t="s">
        <v>23</v>
      </c>
      <c r="C40" s="7"/>
      <c r="D40" s="8"/>
      <c r="E40" s="20"/>
      <c r="F40" s="12"/>
      <c r="G40" s="18"/>
      <c r="I40" s="56"/>
    </row>
    <row r="41" spans="1:10" ht="17.100000000000001" customHeight="1" x14ac:dyDescent="0.25">
      <c r="A41" s="6"/>
      <c r="B41" s="45"/>
      <c r="C41" s="7"/>
      <c r="D41" s="11"/>
      <c r="E41" s="25"/>
      <c r="F41" s="12"/>
      <c r="G41" s="18"/>
      <c r="I41" s="56"/>
    </row>
    <row r="42" spans="1:10" s="17" customFormat="1" ht="17.100000000000001" customHeight="1" x14ac:dyDescent="0.25">
      <c r="A42" s="82" t="s">
        <v>10</v>
      </c>
      <c r="B42" s="82"/>
      <c r="C42" s="82"/>
      <c r="D42" s="82"/>
      <c r="E42" s="82"/>
      <c r="F42" s="22">
        <f>SUM(F14:F41)</f>
        <v>917939.29297820828</v>
      </c>
      <c r="G42" s="18"/>
      <c r="H42" s="32"/>
      <c r="I42" s="21"/>
      <c r="J42" s="59"/>
    </row>
    <row r="43" spans="1:10" s="17" customFormat="1" ht="17.100000000000001" customHeight="1" x14ac:dyDescent="0.25">
      <c r="A43" s="82" t="s">
        <v>5</v>
      </c>
      <c r="B43" s="82"/>
      <c r="C43" s="82"/>
      <c r="D43" s="82"/>
      <c r="E43" s="82"/>
      <c r="F43" s="34">
        <f>+F42*0.18</f>
        <v>165229.07273607748</v>
      </c>
      <c r="G43" s="18"/>
      <c r="H43" s="32"/>
      <c r="I43" s="21"/>
      <c r="J43" s="59"/>
    </row>
    <row r="44" spans="1:10" s="17" customFormat="1" ht="17.100000000000001" customHeight="1" x14ac:dyDescent="0.25">
      <c r="A44" s="82" t="s">
        <v>6</v>
      </c>
      <c r="B44" s="82"/>
      <c r="C44" s="82"/>
      <c r="D44" s="82"/>
      <c r="E44" s="82"/>
      <c r="F44" s="22">
        <f>SUM(F42:F43)</f>
        <v>1083168.3657142858</v>
      </c>
      <c r="G44" s="18"/>
      <c r="H44" s="32"/>
      <c r="I44" s="21"/>
      <c r="J44" s="59"/>
    </row>
    <row r="45" spans="1:10" s="17" customFormat="1" ht="17.100000000000001" customHeight="1" x14ac:dyDescent="0.25">
      <c r="C45" s="48"/>
      <c r="E45" s="18"/>
      <c r="G45" s="18"/>
      <c r="H45" s="32"/>
      <c r="I45" s="21"/>
      <c r="J45" s="59"/>
    </row>
    <row r="46" spans="1:10" s="17" customFormat="1" ht="17.100000000000001" customHeight="1" x14ac:dyDescent="0.25">
      <c r="A46" s="26" t="s">
        <v>8</v>
      </c>
      <c r="C46" s="48"/>
      <c r="E46" s="18"/>
      <c r="G46" s="18"/>
      <c r="H46" s="32"/>
      <c r="I46" s="21"/>
      <c r="J46" s="59"/>
    </row>
    <row r="47" spans="1:10" s="17" customFormat="1" ht="17.100000000000001" customHeight="1" x14ac:dyDescent="0.25">
      <c r="A47" s="39" t="s">
        <v>121</v>
      </c>
      <c r="C47" s="48"/>
      <c r="E47" s="18"/>
      <c r="G47" s="18"/>
      <c r="H47" s="32"/>
      <c r="I47" s="21"/>
      <c r="J47" s="59"/>
    </row>
    <row r="48" spans="1:10" s="17" customFormat="1" ht="17.100000000000001" customHeight="1" x14ac:dyDescent="0.25">
      <c r="C48" s="48"/>
      <c r="E48" s="18"/>
      <c r="G48" s="18"/>
      <c r="H48" s="32"/>
      <c r="I48" s="21"/>
      <c r="J48" s="59"/>
    </row>
    <row r="49" spans="1:10" s="17" customFormat="1" ht="17.100000000000001" customHeight="1" x14ac:dyDescent="0.25">
      <c r="A49" s="27" t="s">
        <v>7</v>
      </c>
      <c r="C49" s="48"/>
      <c r="E49" s="18"/>
      <c r="G49" s="18"/>
      <c r="H49" s="32"/>
      <c r="I49" s="21"/>
      <c r="J49" s="59"/>
    </row>
    <row r="50" spans="1:10" s="17" customFormat="1" ht="17.100000000000001" customHeight="1" x14ac:dyDescent="0.25">
      <c r="C50" s="48"/>
      <c r="E50" s="18"/>
      <c r="G50" s="18"/>
      <c r="H50" s="32"/>
      <c r="I50" s="21"/>
      <c r="J50" s="59"/>
    </row>
    <row r="51" spans="1:10" s="17" customFormat="1" ht="17.100000000000001" customHeight="1" x14ac:dyDescent="0.25">
      <c r="C51" s="48"/>
      <c r="E51" s="18"/>
      <c r="G51" s="18"/>
      <c r="H51" s="32"/>
      <c r="I51" s="21"/>
      <c r="J51" s="59"/>
    </row>
  </sheetData>
  <mergeCells count="4">
    <mergeCell ref="E11:F11"/>
    <mergeCell ref="A42:E42"/>
    <mergeCell ref="A43:E43"/>
    <mergeCell ref="A44:E44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070A3-0CC5-4628-A131-28088F52EADD}">
  <dimension ref="A1:Q52"/>
  <sheetViews>
    <sheetView view="pageBreakPreview" zoomScale="60" zoomScaleNormal="100" workbookViewId="0">
      <selection activeCell="Z22" sqref="Z22"/>
    </sheetView>
  </sheetViews>
  <sheetFormatPr baseColWidth="10" defaultColWidth="9.140625" defaultRowHeight="17.100000000000001" customHeight="1" x14ac:dyDescent="0.25"/>
  <cols>
    <col min="1" max="1" width="6.140625" style="9" customWidth="1"/>
    <col min="2" max="2" width="50" style="4" customWidth="1"/>
    <col min="3" max="3" width="7.85546875" style="49" customWidth="1"/>
    <col min="4" max="4" width="10" style="14" customWidth="1"/>
    <col min="5" max="5" width="15.85546875" style="14" customWidth="1"/>
    <col min="6" max="6" width="22.85546875" style="4" customWidth="1"/>
    <col min="7" max="7" width="8.7109375" style="14" customWidth="1"/>
    <col min="8" max="8" width="13.28515625" style="32" customWidth="1"/>
    <col min="9" max="9" width="9" style="55" customWidth="1"/>
    <col min="10" max="10" width="12.42578125" style="59" customWidth="1"/>
    <col min="11" max="15" width="9.140625" style="4"/>
    <col min="16" max="16" width="13.28515625" style="4" bestFit="1" customWidth="1"/>
    <col min="17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7" ht="17.100000000000001" customHeight="1" x14ac:dyDescent="0.25">
      <c r="A1" s="1"/>
      <c r="B1" s="1"/>
      <c r="C1" s="31"/>
      <c r="D1" s="2"/>
      <c r="E1" s="2"/>
      <c r="F1" s="3"/>
    </row>
    <row r="2" spans="1:17" ht="17.100000000000001" customHeight="1" x14ac:dyDescent="0.25">
      <c r="A2" s="1"/>
      <c r="B2" s="1"/>
      <c r="C2" s="31"/>
      <c r="D2" s="2"/>
      <c r="E2" s="2"/>
      <c r="F2" s="3"/>
    </row>
    <row r="3" spans="1:17" ht="17.100000000000001" customHeight="1" x14ac:dyDescent="0.25">
      <c r="A3" s="1"/>
      <c r="B3" s="1"/>
      <c r="C3" s="31"/>
      <c r="D3" s="2"/>
      <c r="E3" s="2"/>
      <c r="F3" s="3"/>
    </row>
    <row r="4" spans="1:17" ht="17.100000000000001" customHeight="1" x14ac:dyDescent="0.25">
      <c r="A4" s="5"/>
      <c r="B4" s="1"/>
      <c r="C4" s="31"/>
      <c r="D4" s="2"/>
      <c r="E4" s="2"/>
      <c r="F4" s="3"/>
    </row>
    <row r="5" spans="1:17" ht="17.100000000000001" customHeight="1" x14ac:dyDescent="0.25">
      <c r="B5" s="1"/>
      <c r="C5" s="31"/>
      <c r="D5" s="2"/>
      <c r="E5" s="2"/>
      <c r="F5" s="3"/>
    </row>
    <row r="6" spans="1:17" ht="17.100000000000001" customHeight="1" x14ac:dyDescent="0.25">
      <c r="A6" s="5" t="s">
        <v>47</v>
      </c>
      <c r="B6" s="1"/>
      <c r="C6" s="31"/>
      <c r="D6" s="2"/>
      <c r="E6" s="2"/>
      <c r="F6" s="3"/>
    </row>
    <row r="7" spans="1:17" ht="17.100000000000001" customHeight="1" x14ac:dyDescent="0.25">
      <c r="A7" s="5"/>
      <c r="B7" s="40"/>
      <c r="C7" s="31"/>
      <c r="D7" s="2"/>
      <c r="E7" s="2"/>
      <c r="F7" s="3"/>
    </row>
    <row r="8" spans="1:17" s="17" customFormat="1" ht="17.100000000000001" customHeight="1" x14ac:dyDescent="0.25">
      <c r="B8" s="15"/>
      <c r="C8" s="46"/>
      <c r="D8" s="16"/>
      <c r="E8" s="2"/>
      <c r="F8" s="23"/>
      <c r="G8" s="18"/>
      <c r="H8" s="32"/>
      <c r="I8" s="21"/>
      <c r="J8" s="59"/>
    </row>
    <row r="9" spans="1:17" s="17" customFormat="1" ht="17.100000000000001" customHeight="1" x14ac:dyDescent="0.25">
      <c r="A9" s="52" t="s">
        <v>48</v>
      </c>
      <c r="B9" s="51"/>
      <c r="C9" s="51"/>
      <c r="D9" s="16"/>
      <c r="E9" s="2"/>
      <c r="F9" s="23"/>
      <c r="G9" s="18"/>
      <c r="H9" s="50"/>
      <c r="I9" s="21"/>
      <c r="J9" s="59"/>
      <c r="Q9" s="63"/>
    </row>
    <row r="10" spans="1:17" s="17" customFormat="1" ht="17.100000000000001" customHeight="1" x14ac:dyDescent="0.25">
      <c r="A10" s="60" t="s">
        <v>49</v>
      </c>
      <c r="B10" s="51"/>
      <c r="C10" s="51"/>
      <c r="D10" s="24"/>
      <c r="G10" s="18"/>
      <c r="H10" s="50"/>
      <c r="I10" s="21"/>
      <c r="J10" s="59"/>
      <c r="Q10" s="63"/>
    </row>
    <row r="11" spans="1:17" s="17" customFormat="1" ht="17.100000000000001" customHeight="1" x14ac:dyDescent="0.25">
      <c r="A11" s="60" t="s">
        <v>33</v>
      </c>
      <c r="B11" s="51"/>
      <c r="C11" s="51"/>
      <c r="D11" s="24"/>
      <c r="E11" s="81" t="s">
        <v>69</v>
      </c>
      <c r="F11" s="81"/>
      <c r="G11" s="18"/>
      <c r="H11" s="50"/>
      <c r="I11" s="21"/>
      <c r="J11" s="59"/>
      <c r="Q11" s="63"/>
    </row>
    <row r="12" spans="1:17" s="17" customFormat="1" ht="17.100000000000001" customHeight="1" x14ac:dyDescent="0.25">
      <c r="A12" s="21"/>
      <c r="B12" s="21"/>
      <c r="C12" s="21"/>
      <c r="D12" s="21"/>
      <c r="G12" s="18"/>
      <c r="H12" s="32"/>
      <c r="I12" s="21"/>
      <c r="J12" s="59"/>
    </row>
    <row r="13" spans="1:17" ht="17.100000000000001" customHeight="1" x14ac:dyDescent="0.25">
      <c r="A13" s="35" t="s">
        <v>0</v>
      </c>
      <c r="B13" s="35" t="s">
        <v>9</v>
      </c>
      <c r="C13" s="35" t="s">
        <v>1</v>
      </c>
      <c r="D13" s="36" t="s">
        <v>2</v>
      </c>
      <c r="E13" s="37" t="s">
        <v>3</v>
      </c>
      <c r="F13" s="38" t="s">
        <v>4</v>
      </c>
      <c r="G13" s="18"/>
      <c r="I13" s="21"/>
    </row>
    <row r="14" spans="1:17" ht="17.100000000000001" customHeight="1" x14ac:dyDescent="0.25">
      <c r="A14" s="41"/>
      <c r="B14" s="42" t="s">
        <v>79</v>
      </c>
      <c r="C14" s="47" t="s">
        <v>25</v>
      </c>
      <c r="D14" s="43">
        <v>2</v>
      </c>
      <c r="E14" s="19">
        <f>J14</f>
        <v>512711.8644067797</v>
      </c>
      <c r="F14" s="33">
        <f>+D14*E14</f>
        <v>1025423.7288135594</v>
      </c>
      <c r="G14" s="18"/>
      <c r="H14" s="32">
        <f>550000/1.18</f>
        <v>466101.69491525425</v>
      </c>
      <c r="I14" s="21">
        <v>1.1000000000000001</v>
      </c>
      <c r="J14" s="59">
        <f>+H14*I14</f>
        <v>512711.8644067797</v>
      </c>
    </row>
    <row r="15" spans="1:17" ht="17.100000000000001" customHeight="1" x14ac:dyDescent="0.25">
      <c r="A15" s="41"/>
      <c r="B15" s="72" t="s">
        <v>64</v>
      </c>
      <c r="C15" s="47" t="s">
        <v>42</v>
      </c>
      <c r="D15" s="43">
        <v>1</v>
      </c>
      <c r="E15" s="19">
        <v>825414.85714285716</v>
      </c>
      <c r="F15" s="33">
        <f>+D15*E15</f>
        <v>825414.85714285716</v>
      </c>
      <c r="G15" s="18"/>
      <c r="I15" s="21"/>
    </row>
    <row r="16" spans="1:17" ht="17.100000000000001" customHeight="1" x14ac:dyDescent="0.25">
      <c r="A16" s="41"/>
      <c r="B16" s="68" t="s">
        <v>12</v>
      </c>
      <c r="C16" s="47"/>
      <c r="D16" s="78"/>
      <c r="E16" s="4"/>
      <c r="F16" s="33"/>
      <c r="H16" s="32">
        <f>45000/15</f>
        <v>3000</v>
      </c>
      <c r="I16" s="21">
        <v>1.2</v>
      </c>
      <c r="J16" s="59">
        <f t="shared" ref="J16:J30" si="0">H16*I16</f>
        <v>3600</v>
      </c>
    </row>
    <row r="17" spans="1:16" ht="17.100000000000001" customHeight="1" x14ac:dyDescent="0.25">
      <c r="A17" s="41"/>
      <c r="B17" s="68" t="s">
        <v>13</v>
      </c>
      <c r="C17" s="47"/>
      <c r="D17" s="43"/>
      <c r="E17" s="19"/>
      <c r="F17" s="33"/>
      <c r="H17" s="32">
        <f>23000/15</f>
        <v>1533.3333333333333</v>
      </c>
      <c r="I17" s="21">
        <v>1.2</v>
      </c>
      <c r="J17" s="59">
        <f t="shared" si="0"/>
        <v>1839.9999999999998</v>
      </c>
    </row>
    <row r="18" spans="1:16" ht="17.100000000000001" customHeight="1" x14ac:dyDescent="0.25">
      <c r="A18" s="41"/>
      <c r="B18" s="68" t="s">
        <v>26</v>
      </c>
      <c r="C18" s="47"/>
      <c r="D18" s="43"/>
      <c r="E18" s="19"/>
      <c r="F18" s="33"/>
      <c r="H18" s="32">
        <v>3000</v>
      </c>
      <c r="I18" s="21">
        <v>1.2</v>
      </c>
      <c r="J18" s="59">
        <f t="shared" si="0"/>
        <v>3600</v>
      </c>
    </row>
    <row r="19" spans="1:16" ht="17.100000000000001" customHeight="1" x14ac:dyDescent="0.25">
      <c r="A19" s="41"/>
      <c r="B19" s="68" t="s">
        <v>35</v>
      </c>
      <c r="C19" s="47"/>
      <c r="D19" s="43"/>
      <c r="E19" s="19"/>
      <c r="F19" s="33"/>
      <c r="H19" s="32">
        <v>2500</v>
      </c>
      <c r="I19" s="21">
        <v>1.2</v>
      </c>
      <c r="J19" s="59">
        <f t="shared" si="0"/>
        <v>3000</v>
      </c>
    </row>
    <row r="20" spans="1:16" ht="17.100000000000001" customHeight="1" x14ac:dyDescent="0.25">
      <c r="A20" s="41"/>
      <c r="B20" s="68" t="s">
        <v>34</v>
      </c>
      <c r="C20" s="47"/>
      <c r="D20" s="43"/>
      <c r="E20" s="19"/>
      <c r="F20" s="33"/>
      <c r="H20" s="32">
        <v>992</v>
      </c>
      <c r="I20" s="21">
        <v>1.2</v>
      </c>
      <c r="J20" s="59">
        <f t="shared" si="0"/>
        <v>1190.3999999999999</v>
      </c>
    </row>
    <row r="21" spans="1:16" ht="17.100000000000001" customHeight="1" x14ac:dyDescent="0.25">
      <c r="A21" s="41"/>
      <c r="B21" s="68" t="s">
        <v>14</v>
      </c>
      <c r="C21" s="47"/>
      <c r="D21" s="43"/>
      <c r="E21" s="19"/>
      <c r="F21" s="33"/>
      <c r="H21" s="32">
        <v>1100</v>
      </c>
      <c r="I21" s="21">
        <v>1.2</v>
      </c>
      <c r="J21" s="59">
        <f t="shared" si="0"/>
        <v>1320</v>
      </c>
    </row>
    <row r="22" spans="1:16" ht="17.100000000000001" customHeight="1" x14ac:dyDescent="0.25">
      <c r="A22" s="41"/>
      <c r="B22" s="68" t="s">
        <v>15</v>
      </c>
      <c r="C22" s="47"/>
      <c r="D22" s="43"/>
      <c r="E22" s="19"/>
      <c r="F22" s="33"/>
      <c r="H22" s="32">
        <v>4300</v>
      </c>
      <c r="I22" s="21">
        <v>1.2</v>
      </c>
      <c r="J22" s="59">
        <f t="shared" si="0"/>
        <v>5160</v>
      </c>
    </row>
    <row r="23" spans="1:16" ht="17.100000000000001" customHeight="1" x14ac:dyDescent="0.25">
      <c r="A23" s="41"/>
      <c r="B23" s="68" t="s">
        <v>16</v>
      </c>
      <c r="C23" s="47"/>
      <c r="D23" s="43"/>
      <c r="E23" s="53"/>
      <c r="F23" s="33"/>
      <c r="G23" s="18"/>
      <c r="H23" s="32">
        <v>1000</v>
      </c>
      <c r="I23" s="21">
        <v>1.2</v>
      </c>
      <c r="J23" s="59">
        <f t="shared" si="0"/>
        <v>1200</v>
      </c>
    </row>
    <row r="24" spans="1:16" s="30" customFormat="1" ht="17.100000000000001" customHeight="1" x14ac:dyDescent="0.25">
      <c r="A24" s="41"/>
      <c r="B24" s="68" t="s">
        <v>17</v>
      </c>
      <c r="C24" s="47"/>
      <c r="D24" s="43"/>
      <c r="E24" s="54"/>
      <c r="F24" s="33"/>
      <c r="G24" s="29"/>
      <c r="H24" s="32">
        <v>2000</v>
      </c>
      <c r="I24" s="21">
        <v>1.2</v>
      </c>
      <c r="J24" s="59">
        <f t="shared" si="0"/>
        <v>2400</v>
      </c>
    </row>
    <row r="25" spans="1:16" s="30" customFormat="1" ht="17.100000000000001" customHeight="1" x14ac:dyDescent="0.25">
      <c r="A25" s="41"/>
      <c r="B25" s="69" t="s">
        <v>18</v>
      </c>
      <c r="C25" s="47"/>
      <c r="D25" s="43"/>
      <c r="E25" s="54"/>
      <c r="F25" s="33"/>
      <c r="G25" s="29"/>
      <c r="H25" s="32">
        <v>2000</v>
      </c>
      <c r="I25" s="21">
        <v>1.2</v>
      </c>
      <c r="J25" s="59">
        <f t="shared" si="0"/>
        <v>2400</v>
      </c>
    </row>
    <row r="26" spans="1:16" s="30" customFormat="1" ht="17.100000000000001" customHeight="1" x14ac:dyDescent="0.25">
      <c r="A26" s="41"/>
      <c r="B26" s="69" t="s">
        <v>27</v>
      </c>
      <c r="C26" s="47"/>
      <c r="D26" s="43"/>
      <c r="E26" s="54"/>
      <c r="F26" s="33"/>
      <c r="G26" s="29"/>
      <c r="H26" s="32">
        <v>13000</v>
      </c>
      <c r="I26" s="21">
        <v>1.2</v>
      </c>
      <c r="J26" s="59">
        <f t="shared" si="0"/>
        <v>15600</v>
      </c>
    </row>
    <row r="27" spans="1:16" s="30" customFormat="1" ht="17.100000000000001" customHeight="1" x14ac:dyDescent="0.25">
      <c r="A27" s="41"/>
      <c r="B27" s="69" t="s">
        <v>31</v>
      </c>
      <c r="C27" s="47"/>
      <c r="D27" s="43"/>
      <c r="E27" s="54"/>
      <c r="F27" s="33"/>
      <c r="G27" s="29"/>
      <c r="H27" s="32">
        <v>1100</v>
      </c>
      <c r="I27" s="21">
        <v>1.2</v>
      </c>
      <c r="J27" s="59">
        <f t="shared" si="0"/>
        <v>1320</v>
      </c>
    </row>
    <row r="28" spans="1:16" ht="17.100000000000001" customHeight="1" x14ac:dyDescent="0.25">
      <c r="A28" s="41"/>
      <c r="B28" s="69" t="s">
        <v>19</v>
      </c>
      <c r="C28" s="47"/>
      <c r="D28" s="43"/>
      <c r="E28" s="54"/>
      <c r="F28" s="33"/>
      <c r="G28" s="18"/>
      <c r="H28" s="32">
        <v>2100</v>
      </c>
      <c r="I28" s="21">
        <v>1.2</v>
      </c>
      <c r="J28" s="59">
        <f t="shared" si="0"/>
        <v>2520</v>
      </c>
    </row>
    <row r="29" spans="1:16" ht="17.100000000000001" customHeight="1" x14ac:dyDescent="0.25">
      <c r="A29" s="41"/>
      <c r="B29" s="70" t="s">
        <v>28</v>
      </c>
      <c r="C29" s="47"/>
      <c r="D29" s="43"/>
      <c r="E29" s="54"/>
      <c r="F29" s="33"/>
      <c r="G29" s="18"/>
      <c r="H29" s="32">
        <v>1000</v>
      </c>
      <c r="I29" s="21">
        <v>1.2</v>
      </c>
      <c r="J29" s="59">
        <f t="shared" si="0"/>
        <v>1200</v>
      </c>
    </row>
    <row r="30" spans="1:16" ht="17.100000000000001" customHeight="1" x14ac:dyDescent="0.25">
      <c r="A30" s="41"/>
      <c r="B30" s="70" t="s">
        <v>36</v>
      </c>
      <c r="C30" s="47"/>
      <c r="D30" s="43"/>
      <c r="E30" s="54"/>
      <c r="F30" s="33"/>
      <c r="G30" s="18"/>
      <c r="H30" s="32">
        <v>500</v>
      </c>
      <c r="I30" s="21">
        <v>1.2</v>
      </c>
      <c r="J30" s="59">
        <f t="shared" si="0"/>
        <v>600</v>
      </c>
    </row>
    <row r="31" spans="1:16" s="30" customFormat="1" ht="17.100000000000001" customHeight="1" x14ac:dyDescent="0.25">
      <c r="A31" s="41"/>
      <c r="B31" s="69" t="s">
        <v>29</v>
      </c>
      <c r="C31" s="47"/>
      <c r="D31" s="43"/>
      <c r="E31" s="54"/>
      <c r="F31" s="33"/>
      <c r="G31" s="29"/>
      <c r="H31" s="32">
        <v>80000</v>
      </c>
      <c r="I31" s="21">
        <v>1.2</v>
      </c>
      <c r="J31" s="59">
        <f>+H31*I31</f>
        <v>96000</v>
      </c>
    </row>
    <row r="32" spans="1:16" s="30" customFormat="1" ht="17.100000000000001" customHeight="1" x14ac:dyDescent="0.25">
      <c r="A32" s="41"/>
      <c r="B32" s="69" t="s">
        <v>38</v>
      </c>
      <c r="C32" s="47"/>
      <c r="D32" s="43"/>
      <c r="E32" s="54"/>
      <c r="F32" s="33"/>
      <c r="G32" s="29"/>
      <c r="H32" s="32"/>
      <c r="I32" s="21"/>
      <c r="J32" s="59"/>
      <c r="P32" s="64"/>
    </row>
    <row r="33" spans="1:16" s="30" customFormat="1" ht="17.100000000000001" customHeight="1" x14ac:dyDescent="0.25">
      <c r="A33" s="41"/>
      <c r="B33" s="69" t="s">
        <v>41</v>
      </c>
      <c r="C33" s="47"/>
      <c r="D33" s="43"/>
      <c r="E33" s="54"/>
      <c r="F33" s="33"/>
      <c r="G33" s="29"/>
      <c r="H33" s="32"/>
      <c r="I33" s="21"/>
      <c r="J33" s="59">
        <f>H33*I33</f>
        <v>0</v>
      </c>
      <c r="P33" s="64"/>
    </row>
    <row r="34" spans="1:16" s="30" customFormat="1" ht="17.100000000000001" customHeight="1" x14ac:dyDescent="0.25">
      <c r="A34" s="41"/>
      <c r="B34" s="28"/>
      <c r="C34" s="47"/>
      <c r="D34" s="43"/>
      <c r="E34" s="54"/>
      <c r="F34" s="33"/>
      <c r="G34" s="29"/>
      <c r="H34" s="32"/>
      <c r="I34" s="21"/>
      <c r="J34" s="59"/>
      <c r="P34" s="64"/>
    </row>
    <row r="35" spans="1:16" ht="17.100000000000001" customHeight="1" x14ac:dyDescent="0.25">
      <c r="A35" s="10"/>
      <c r="B35" s="13"/>
      <c r="C35" s="7"/>
      <c r="D35" s="8"/>
      <c r="E35" s="20"/>
      <c r="F35" s="12"/>
      <c r="G35" s="18"/>
      <c r="I35" s="56"/>
      <c r="P35" s="4">
        <v>408852</v>
      </c>
    </row>
    <row r="36" spans="1:16" ht="17.100000000000001" customHeight="1" x14ac:dyDescent="0.25">
      <c r="A36" s="10"/>
      <c r="B36" s="71" t="s">
        <v>60</v>
      </c>
      <c r="C36" s="7"/>
      <c r="D36" s="8"/>
      <c r="E36" s="20"/>
      <c r="F36" s="12"/>
      <c r="G36" s="18"/>
      <c r="I36" s="56"/>
    </row>
    <row r="37" spans="1:16" ht="17.100000000000001" customHeight="1" x14ac:dyDescent="0.25">
      <c r="A37" s="10"/>
      <c r="B37" s="13"/>
      <c r="C37" s="7"/>
      <c r="D37" s="8"/>
      <c r="E37" s="20"/>
      <c r="F37" s="12"/>
      <c r="G37" s="18"/>
      <c r="I37" s="56"/>
    </row>
    <row r="38" spans="1:16" ht="17.100000000000001" customHeight="1" x14ac:dyDescent="0.25">
      <c r="A38" s="10"/>
      <c r="B38" s="13"/>
      <c r="C38" s="7"/>
      <c r="D38" s="8"/>
      <c r="E38" s="20"/>
      <c r="F38" s="12"/>
      <c r="G38" s="18"/>
      <c r="I38" s="56"/>
      <c r="P38" s="4">
        <v>7</v>
      </c>
    </row>
    <row r="39" spans="1:16" ht="17.100000000000001" customHeight="1" x14ac:dyDescent="0.25">
      <c r="A39" s="10"/>
      <c r="B39" s="58" t="s">
        <v>20</v>
      </c>
      <c r="C39" s="7"/>
      <c r="D39" s="8"/>
      <c r="E39" s="20"/>
      <c r="F39" s="12"/>
      <c r="G39" s="18"/>
      <c r="I39" s="56"/>
      <c r="P39" s="62">
        <f>P35/7</f>
        <v>58407.428571428572</v>
      </c>
    </row>
    <row r="40" spans="1:16" ht="17.100000000000001" customHeight="1" x14ac:dyDescent="0.25">
      <c r="A40" s="10"/>
      <c r="B40" s="57" t="s">
        <v>21</v>
      </c>
      <c r="C40" s="7"/>
      <c r="D40" s="8"/>
      <c r="E40" s="20"/>
      <c r="F40" s="12"/>
      <c r="G40" s="18"/>
      <c r="I40" s="56"/>
    </row>
    <row r="41" spans="1:16" ht="17.100000000000001" customHeight="1" x14ac:dyDescent="0.25">
      <c r="A41" s="10"/>
      <c r="B41" s="57" t="s">
        <v>22</v>
      </c>
      <c r="C41" s="7"/>
      <c r="D41" s="8"/>
      <c r="E41" s="20"/>
      <c r="F41" s="12"/>
      <c r="G41" s="18"/>
      <c r="I41" s="56"/>
    </row>
    <row r="42" spans="1:16" ht="17.100000000000001" customHeight="1" x14ac:dyDescent="0.25">
      <c r="A42" s="10"/>
      <c r="B42" s="57" t="s">
        <v>23</v>
      </c>
      <c r="C42" s="7"/>
      <c r="D42" s="8"/>
      <c r="E42" s="20"/>
      <c r="F42" s="12"/>
      <c r="G42" s="18"/>
      <c r="I42" s="56"/>
    </row>
    <row r="43" spans="1:16" s="17" customFormat="1" ht="17.100000000000001" customHeight="1" x14ac:dyDescent="0.25">
      <c r="A43" s="82" t="s">
        <v>10</v>
      </c>
      <c r="B43" s="82"/>
      <c r="C43" s="82"/>
      <c r="D43" s="82"/>
      <c r="E43" s="82"/>
      <c r="F43" s="22">
        <f>SUM(F14:F42)</f>
        <v>1850838.5859564166</v>
      </c>
      <c r="G43" s="18"/>
      <c r="H43" s="32"/>
      <c r="I43" s="21"/>
      <c r="J43" s="59"/>
    </row>
    <row r="44" spans="1:16" s="17" customFormat="1" ht="17.100000000000001" customHeight="1" x14ac:dyDescent="0.25">
      <c r="A44" s="82" t="s">
        <v>5</v>
      </c>
      <c r="B44" s="82"/>
      <c r="C44" s="82"/>
      <c r="D44" s="82"/>
      <c r="E44" s="82"/>
      <c r="F44" s="34">
        <f>+F43*0.18</f>
        <v>333150.94547215494</v>
      </c>
      <c r="G44" s="18"/>
      <c r="H44" s="32"/>
      <c r="I44" s="21"/>
      <c r="J44" s="59"/>
    </row>
    <row r="45" spans="1:16" s="17" customFormat="1" ht="17.100000000000001" customHeight="1" x14ac:dyDescent="0.25">
      <c r="A45" s="82" t="s">
        <v>6</v>
      </c>
      <c r="B45" s="82"/>
      <c r="C45" s="82"/>
      <c r="D45" s="82"/>
      <c r="E45" s="82"/>
      <c r="F45" s="22">
        <f>SUM(F43:F44)</f>
        <v>2183989.5314285713</v>
      </c>
      <c r="G45" s="18"/>
      <c r="H45" s="32"/>
      <c r="I45" s="21"/>
      <c r="J45" s="59"/>
    </row>
    <row r="46" spans="1:16" s="17" customFormat="1" ht="17.100000000000001" customHeight="1" x14ac:dyDescent="0.25">
      <c r="C46" s="48"/>
      <c r="E46" s="18"/>
      <c r="G46" s="18"/>
      <c r="H46" s="32"/>
      <c r="I46" s="21"/>
      <c r="J46" s="59"/>
    </row>
    <row r="47" spans="1:16" s="17" customFormat="1" ht="17.100000000000001" customHeight="1" x14ac:dyDescent="0.25">
      <c r="A47" s="26" t="s">
        <v>8</v>
      </c>
      <c r="C47" s="48"/>
      <c r="E47" s="18"/>
      <c r="G47" s="18"/>
      <c r="H47" s="32"/>
      <c r="I47" s="21"/>
      <c r="J47" s="59"/>
    </row>
    <row r="48" spans="1:16" s="17" customFormat="1" ht="17.100000000000001" customHeight="1" x14ac:dyDescent="0.25">
      <c r="A48" s="39" t="s">
        <v>63</v>
      </c>
      <c r="C48" s="48"/>
      <c r="E48" s="18"/>
      <c r="G48" s="18"/>
      <c r="H48" s="32"/>
      <c r="I48" s="21"/>
      <c r="J48" s="59"/>
    </row>
    <row r="49" spans="1:10" s="17" customFormat="1" ht="17.100000000000001" customHeight="1" x14ac:dyDescent="0.25">
      <c r="C49" s="48"/>
      <c r="E49" s="18"/>
      <c r="G49" s="18"/>
      <c r="H49" s="32"/>
      <c r="I49" s="21"/>
      <c r="J49" s="59"/>
    </row>
    <row r="50" spans="1:10" s="17" customFormat="1" ht="17.100000000000001" customHeight="1" x14ac:dyDescent="0.25">
      <c r="A50" s="27" t="s">
        <v>7</v>
      </c>
      <c r="C50" s="48"/>
      <c r="E50" s="18"/>
      <c r="G50" s="18"/>
      <c r="H50" s="32"/>
      <c r="I50" s="21"/>
      <c r="J50" s="59"/>
    </row>
    <row r="51" spans="1:10" s="17" customFormat="1" ht="17.100000000000001" customHeight="1" x14ac:dyDescent="0.25">
      <c r="C51" s="48"/>
      <c r="E51" s="18"/>
      <c r="G51" s="18"/>
      <c r="H51" s="32"/>
      <c r="I51" s="21"/>
      <c r="J51" s="59"/>
    </row>
    <row r="52" spans="1:10" s="17" customFormat="1" ht="17.100000000000001" customHeight="1" x14ac:dyDescent="0.25">
      <c r="C52" s="48"/>
      <c r="E52" s="18"/>
      <c r="G52" s="18"/>
      <c r="H52" s="32"/>
      <c r="I52" s="21"/>
      <c r="J52" s="59"/>
    </row>
  </sheetData>
  <mergeCells count="4">
    <mergeCell ref="E11:F11"/>
    <mergeCell ref="A43:E43"/>
    <mergeCell ref="A44:E44"/>
    <mergeCell ref="A45:E4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2AD1F-AA6E-4557-A984-293620073206}">
  <dimension ref="A1:J54"/>
  <sheetViews>
    <sheetView topLeftCell="A10" workbookViewId="0">
      <selection activeCell="B25" sqref="B25"/>
    </sheetView>
  </sheetViews>
  <sheetFormatPr baseColWidth="10" defaultColWidth="9.140625" defaultRowHeight="17.100000000000001" customHeight="1" x14ac:dyDescent="0.25"/>
  <cols>
    <col min="1" max="1" width="6.140625" style="9" customWidth="1"/>
    <col min="2" max="2" width="55.28515625" style="4" customWidth="1"/>
    <col min="3" max="3" width="7.85546875" style="49" customWidth="1"/>
    <col min="4" max="4" width="10" style="14" customWidth="1"/>
    <col min="5" max="5" width="15.85546875" style="14" customWidth="1"/>
    <col min="6" max="6" width="15.7109375" style="4" bestFit="1" customWidth="1"/>
    <col min="7" max="7" width="8.7109375" style="14" customWidth="1"/>
    <col min="8" max="8" width="13.28515625" style="32" customWidth="1"/>
    <col min="9" max="9" width="9" style="55" customWidth="1"/>
    <col min="10" max="10" width="12.42578125" style="59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0" ht="17.100000000000001" customHeight="1" x14ac:dyDescent="0.25">
      <c r="A1" s="1"/>
      <c r="B1" s="1"/>
      <c r="C1" s="31"/>
      <c r="D1" s="2"/>
      <c r="E1" s="2"/>
      <c r="F1" s="3"/>
    </row>
    <row r="2" spans="1:10" ht="17.100000000000001" customHeight="1" x14ac:dyDescent="0.25">
      <c r="A2" s="1"/>
      <c r="B2" s="1"/>
      <c r="C2" s="31"/>
      <c r="D2" s="2"/>
      <c r="E2" s="2"/>
      <c r="F2" s="3"/>
    </row>
    <row r="3" spans="1:10" ht="17.100000000000001" customHeight="1" x14ac:dyDescent="0.25">
      <c r="A3" s="1"/>
      <c r="B3" s="1"/>
      <c r="C3" s="31"/>
      <c r="D3" s="2"/>
      <c r="E3" s="2"/>
      <c r="F3" s="3"/>
    </row>
    <row r="4" spans="1:10" ht="17.100000000000001" customHeight="1" x14ac:dyDescent="0.25">
      <c r="A4" s="1"/>
      <c r="B4" s="1"/>
      <c r="C4" s="31"/>
      <c r="D4" s="2"/>
      <c r="E4" s="2"/>
      <c r="F4" s="3"/>
    </row>
    <row r="5" spans="1:10" ht="17.100000000000001" customHeight="1" x14ac:dyDescent="0.25">
      <c r="A5" s="1"/>
      <c r="B5" s="1"/>
      <c r="C5" s="31"/>
      <c r="D5" s="2"/>
      <c r="E5" s="2"/>
      <c r="F5" s="3"/>
    </row>
    <row r="6" spans="1:10" ht="17.100000000000001" customHeight="1" x14ac:dyDescent="0.25">
      <c r="A6" s="1"/>
      <c r="B6" s="1"/>
      <c r="C6" s="31"/>
      <c r="D6" s="2"/>
      <c r="E6" s="2"/>
      <c r="F6" s="3"/>
    </row>
    <row r="7" spans="1:10" ht="17.100000000000001" customHeight="1" x14ac:dyDescent="0.25">
      <c r="A7" s="5"/>
      <c r="B7" s="1"/>
      <c r="C7" s="31"/>
      <c r="D7" s="2"/>
      <c r="E7" s="2"/>
      <c r="F7" s="3"/>
    </row>
    <row r="8" spans="1:10" ht="17.100000000000001" customHeight="1" x14ac:dyDescent="0.25">
      <c r="B8" s="1"/>
      <c r="C8" s="31"/>
      <c r="D8" s="2"/>
      <c r="E8" s="2"/>
      <c r="F8" s="3"/>
    </row>
    <row r="9" spans="1:10" ht="17.100000000000001" customHeight="1" x14ac:dyDescent="0.25">
      <c r="A9" s="5" t="s">
        <v>54</v>
      </c>
      <c r="B9" s="1"/>
      <c r="C9" s="31"/>
      <c r="D9" s="2"/>
      <c r="E9" s="2"/>
      <c r="F9" s="3"/>
    </row>
    <row r="10" spans="1:10" ht="17.100000000000001" customHeight="1" x14ac:dyDescent="0.25">
      <c r="A10" s="5"/>
      <c r="B10" s="40"/>
      <c r="C10" s="31"/>
      <c r="D10" s="2"/>
      <c r="E10" s="2"/>
      <c r="F10" s="3"/>
    </row>
    <row r="11" spans="1:10" s="17" customFormat="1" ht="17.100000000000001" customHeight="1" x14ac:dyDescent="0.25">
      <c r="B11" s="15"/>
      <c r="C11" s="46"/>
      <c r="D11" s="16"/>
      <c r="E11" s="2"/>
      <c r="F11" s="23"/>
      <c r="G11" s="18"/>
      <c r="H11" s="32"/>
      <c r="I11" s="21"/>
      <c r="J11" s="59"/>
    </row>
    <row r="12" spans="1:10" s="17" customFormat="1" ht="17.100000000000001" customHeight="1" x14ac:dyDescent="0.25">
      <c r="A12" s="52" t="s">
        <v>55</v>
      </c>
      <c r="B12" s="51"/>
      <c r="C12" s="51"/>
      <c r="D12" s="16"/>
      <c r="E12" s="2"/>
      <c r="F12" s="23"/>
      <c r="G12" s="18"/>
      <c r="H12" s="50"/>
      <c r="I12" s="21"/>
      <c r="J12" s="59"/>
    </row>
    <row r="13" spans="1:10" s="17" customFormat="1" ht="17.100000000000001" customHeight="1" x14ac:dyDescent="0.25">
      <c r="A13" s="60" t="s">
        <v>56</v>
      </c>
      <c r="B13" s="51"/>
      <c r="C13" s="51"/>
      <c r="D13" s="24"/>
      <c r="G13" s="18"/>
      <c r="H13" s="50"/>
      <c r="I13" s="21"/>
      <c r="J13" s="59"/>
    </row>
    <row r="14" spans="1:10" s="17" customFormat="1" ht="17.100000000000001" customHeight="1" x14ac:dyDescent="0.25">
      <c r="A14" s="60" t="s">
        <v>33</v>
      </c>
      <c r="B14" s="51"/>
      <c r="C14" s="51"/>
      <c r="D14" s="24"/>
      <c r="E14" s="83" t="s">
        <v>32</v>
      </c>
      <c r="F14" s="83"/>
      <c r="G14" s="18"/>
      <c r="H14" s="50"/>
      <c r="I14" s="21"/>
      <c r="J14" s="59"/>
    </row>
    <row r="15" spans="1:10" s="17" customFormat="1" ht="17.100000000000001" customHeight="1" x14ac:dyDescent="0.25">
      <c r="A15" s="21"/>
      <c r="B15" s="21"/>
      <c r="C15" s="21"/>
      <c r="D15" s="21"/>
      <c r="G15" s="18"/>
      <c r="H15" s="32"/>
      <c r="I15" s="21"/>
      <c r="J15" s="59"/>
    </row>
    <row r="16" spans="1:10" ht="17.100000000000001" customHeight="1" x14ac:dyDescent="0.25">
      <c r="A16" s="35" t="s">
        <v>0</v>
      </c>
      <c r="B16" s="35" t="s">
        <v>9</v>
      </c>
      <c r="C16" s="35" t="s">
        <v>1</v>
      </c>
      <c r="D16" s="36" t="s">
        <v>2</v>
      </c>
      <c r="E16" s="37" t="s">
        <v>3</v>
      </c>
      <c r="F16" s="38" t="s">
        <v>4</v>
      </c>
      <c r="G16" s="18"/>
      <c r="I16" s="21"/>
    </row>
    <row r="17" spans="1:10" ht="17.100000000000001" customHeight="1" x14ac:dyDescent="0.25">
      <c r="A17" s="41">
        <v>1</v>
      </c>
      <c r="B17" s="42" t="s">
        <v>24</v>
      </c>
      <c r="C17" s="47" t="s">
        <v>25</v>
      </c>
      <c r="D17" s="43">
        <v>2</v>
      </c>
      <c r="E17" s="19">
        <f>J17</f>
        <v>512711.8644067797</v>
      </c>
      <c r="F17" s="33">
        <f>+D17*E17</f>
        <v>1025423.7288135594</v>
      </c>
      <c r="G17" s="18"/>
      <c r="H17" s="32">
        <v>466101.69491525425</v>
      </c>
      <c r="I17" s="65">
        <v>1.1000000000000001</v>
      </c>
      <c r="J17" s="59">
        <f>+H17*I17</f>
        <v>512711.8644067797</v>
      </c>
    </row>
    <row r="18" spans="1:10" ht="17.100000000000001" customHeight="1" x14ac:dyDescent="0.25">
      <c r="A18" s="41">
        <f>+A17+1</f>
        <v>2</v>
      </c>
      <c r="B18" s="44" t="s">
        <v>12</v>
      </c>
      <c r="C18" s="47" t="s">
        <v>11</v>
      </c>
      <c r="D18" s="43">
        <v>70</v>
      </c>
      <c r="E18" s="19">
        <f>+J18</f>
        <v>3600</v>
      </c>
      <c r="F18" s="33">
        <f>+D18*E18</f>
        <v>252000</v>
      </c>
      <c r="H18" s="32">
        <f>45000/15</f>
        <v>3000</v>
      </c>
      <c r="I18" s="21">
        <v>1.2</v>
      </c>
      <c r="J18" s="59">
        <f t="shared" ref="J18:J33" si="0">H18*I18</f>
        <v>3600</v>
      </c>
    </row>
    <row r="19" spans="1:10" ht="17.100000000000001" customHeight="1" x14ac:dyDescent="0.25">
      <c r="A19" s="41">
        <f t="shared" ref="A19:A34" si="1">+A18+1</f>
        <v>3</v>
      </c>
      <c r="B19" s="44" t="s">
        <v>13</v>
      </c>
      <c r="C19" s="47" t="s">
        <v>11</v>
      </c>
      <c r="D19" s="43">
        <v>70</v>
      </c>
      <c r="E19" s="19">
        <f t="shared" ref="E19:E33" si="2">+J19</f>
        <v>1839.9999999999998</v>
      </c>
      <c r="F19" s="33">
        <f t="shared" ref="F19:F30" si="3">+D19*E19</f>
        <v>128799.99999999999</v>
      </c>
      <c r="H19" s="32">
        <f>23000/15</f>
        <v>1533.3333333333333</v>
      </c>
      <c r="I19" s="21">
        <v>1.2</v>
      </c>
      <c r="J19" s="59">
        <f t="shared" si="0"/>
        <v>1839.9999999999998</v>
      </c>
    </row>
    <row r="20" spans="1:10" ht="17.100000000000001" customHeight="1" x14ac:dyDescent="0.25">
      <c r="A20" s="41">
        <f t="shared" si="1"/>
        <v>4</v>
      </c>
      <c r="B20" s="44" t="s">
        <v>26</v>
      </c>
      <c r="C20" s="47" t="s">
        <v>30</v>
      </c>
      <c r="D20" s="43">
        <v>35</v>
      </c>
      <c r="E20" s="19">
        <f t="shared" si="2"/>
        <v>3600</v>
      </c>
      <c r="F20" s="33">
        <f t="shared" si="3"/>
        <v>126000</v>
      </c>
      <c r="H20" s="32">
        <v>3000</v>
      </c>
      <c r="I20" s="21">
        <v>1.2</v>
      </c>
      <c r="J20" s="59">
        <f t="shared" si="0"/>
        <v>3600</v>
      </c>
    </row>
    <row r="21" spans="1:10" ht="17.100000000000001" customHeight="1" x14ac:dyDescent="0.25">
      <c r="A21" s="41">
        <f t="shared" si="1"/>
        <v>5</v>
      </c>
      <c r="B21" s="44" t="s">
        <v>57</v>
      </c>
      <c r="C21" s="47" t="s">
        <v>30</v>
      </c>
      <c r="D21" s="43">
        <v>35</v>
      </c>
      <c r="E21" s="19">
        <f t="shared" si="2"/>
        <v>3000</v>
      </c>
      <c r="F21" s="33">
        <f t="shared" si="3"/>
        <v>105000</v>
      </c>
      <c r="H21" s="32">
        <v>2500</v>
      </c>
      <c r="I21" s="21">
        <v>1.2</v>
      </c>
      <c r="J21" s="59">
        <f t="shared" si="0"/>
        <v>3000</v>
      </c>
    </row>
    <row r="22" spans="1:10" ht="17.100000000000001" customHeight="1" x14ac:dyDescent="0.25">
      <c r="A22" s="41">
        <f t="shared" si="1"/>
        <v>6</v>
      </c>
      <c r="B22" s="44" t="s">
        <v>34</v>
      </c>
      <c r="C22" s="47" t="s">
        <v>11</v>
      </c>
      <c r="D22" s="43">
        <v>70</v>
      </c>
      <c r="E22" s="19">
        <v>1200</v>
      </c>
      <c r="F22" s="33">
        <f t="shared" si="3"/>
        <v>84000</v>
      </c>
      <c r="H22" s="32">
        <v>992</v>
      </c>
      <c r="I22" s="21">
        <v>1.2</v>
      </c>
      <c r="J22" s="59">
        <f t="shared" si="0"/>
        <v>1190.3999999999999</v>
      </c>
    </row>
    <row r="23" spans="1:10" ht="17.100000000000001" customHeight="1" x14ac:dyDescent="0.25">
      <c r="A23" s="41">
        <f t="shared" si="1"/>
        <v>7</v>
      </c>
      <c r="B23" s="44" t="s">
        <v>14</v>
      </c>
      <c r="C23" s="47" t="s">
        <v>1</v>
      </c>
      <c r="D23" s="43">
        <v>16</v>
      </c>
      <c r="E23" s="19">
        <f t="shared" si="2"/>
        <v>1320</v>
      </c>
      <c r="F23" s="33">
        <f t="shared" si="3"/>
        <v>21120</v>
      </c>
      <c r="H23" s="32">
        <v>1100</v>
      </c>
      <c r="I23" s="21">
        <v>1.2</v>
      </c>
      <c r="J23" s="59">
        <f t="shared" si="0"/>
        <v>1320</v>
      </c>
    </row>
    <row r="24" spans="1:10" ht="17.100000000000001" customHeight="1" x14ac:dyDescent="0.25">
      <c r="A24" s="41">
        <f>+LA23+1</f>
        <v>1</v>
      </c>
      <c r="B24" s="44" t="s">
        <v>15</v>
      </c>
      <c r="C24" s="47" t="s">
        <v>30</v>
      </c>
      <c r="D24" s="43">
        <v>24</v>
      </c>
      <c r="E24" s="19">
        <f t="shared" si="2"/>
        <v>5160</v>
      </c>
      <c r="F24" s="33">
        <f t="shared" si="3"/>
        <v>123840</v>
      </c>
      <c r="H24" s="32">
        <v>4300</v>
      </c>
      <c r="I24" s="21">
        <v>1.2</v>
      </c>
      <c r="J24" s="59">
        <f t="shared" si="0"/>
        <v>5160</v>
      </c>
    </row>
    <row r="25" spans="1:10" ht="17.100000000000001" customHeight="1" x14ac:dyDescent="0.25">
      <c r="A25" s="41">
        <f t="shared" si="1"/>
        <v>2</v>
      </c>
      <c r="B25" s="44" t="s">
        <v>16</v>
      </c>
      <c r="C25" s="47" t="s">
        <v>1</v>
      </c>
      <c r="D25" s="43">
        <v>6</v>
      </c>
      <c r="E25" s="19">
        <f t="shared" si="2"/>
        <v>1200</v>
      </c>
      <c r="F25" s="33">
        <f t="shared" si="3"/>
        <v>7200</v>
      </c>
      <c r="G25" s="18"/>
      <c r="H25" s="32">
        <v>1000</v>
      </c>
      <c r="I25" s="21">
        <v>1.2</v>
      </c>
      <c r="J25" s="59">
        <f t="shared" si="0"/>
        <v>1200</v>
      </c>
    </row>
    <row r="26" spans="1:10" s="30" customFormat="1" ht="17.100000000000001" customHeight="1" x14ac:dyDescent="0.25">
      <c r="A26" s="41">
        <f t="shared" si="1"/>
        <v>3</v>
      </c>
      <c r="B26" s="44" t="s">
        <v>17</v>
      </c>
      <c r="C26" s="47" t="s">
        <v>1</v>
      </c>
      <c r="D26" s="43">
        <v>1</v>
      </c>
      <c r="E26" s="19">
        <f t="shared" si="2"/>
        <v>2400</v>
      </c>
      <c r="F26" s="33">
        <f t="shared" si="3"/>
        <v>2400</v>
      </c>
      <c r="G26" s="29"/>
      <c r="H26" s="32">
        <v>2000</v>
      </c>
      <c r="I26" s="21">
        <v>1.2</v>
      </c>
      <c r="J26" s="59">
        <f t="shared" si="0"/>
        <v>2400</v>
      </c>
    </row>
    <row r="27" spans="1:10" s="30" customFormat="1" ht="17.100000000000001" customHeight="1" x14ac:dyDescent="0.25">
      <c r="A27" s="41">
        <f t="shared" si="1"/>
        <v>4</v>
      </c>
      <c r="B27" s="28" t="s">
        <v>18</v>
      </c>
      <c r="C27" s="47" t="s">
        <v>1</v>
      </c>
      <c r="D27" s="43">
        <v>4</v>
      </c>
      <c r="E27" s="19">
        <f t="shared" si="2"/>
        <v>2400</v>
      </c>
      <c r="F27" s="33">
        <f t="shared" si="3"/>
        <v>9600</v>
      </c>
      <c r="G27" s="29"/>
      <c r="H27" s="32">
        <v>2000</v>
      </c>
      <c r="I27" s="21">
        <v>1.2</v>
      </c>
      <c r="J27" s="59">
        <f t="shared" si="0"/>
        <v>2400</v>
      </c>
    </row>
    <row r="28" spans="1:10" s="30" customFormat="1" ht="17.100000000000001" customHeight="1" x14ac:dyDescent="0.25">
      <c r="A28" s="41">
        <f t="shared" si="1"/>
        <v>5</v>
      </c>
      <c r="B28" s="28" t="s">
        <v>27</v>
      </c>
      <c r="C28" s="47" t="s">
        <v>1</v>
      </c>
      <c r="D28" s="43">
        <v>2</v>
      </c>
      <c r="E28" s="19">
        <v>18000</v>
      </c>
      <c r="F28" s="33">
        <f t="shared" si="3"/>
        <v>36000</v>
      </c>
      <c r="G28" s="29"/>
      <c r="H28" s="32">
        <v>13000</v>
      </c>
      <c r="I28" s="21">
        <v>1.2</v>
      </c>
      <c r="J28" s="59">
        <f t="shared" si="0"/>
        <v>15600</v>
      </c>
    </row>
    <row r="29" spans="1:10" s="30" customFormat="1" ht="17.100000000000001" customHeight="1" x14ac:dyDescent="0.25">
      <c r="A29" s="41">
        <f t="shared" si="1"/>
        <v>6</v>
      </c>
      <c r="B29" s="28" t="s">
        <v>58</v>
      </c>
      <c r="C29" s="47" t="s">
        <v>1</v>
      </c>
      <c r="D29" s="43">
        <v>3</v>
      </c>
      <c r="E29" s="19">
        <f t="shared" si="2"/>
        <v>4200</v>
      </c>
      <c r="F29" s="33">
        <f t="shared" si="3"/>
        <v>12600</v>
      </c>
      <c r="G29" s="29"/>
      <c r="H29" s="32">
        <v>3500</v>
      </c>
      <c r="I29" s="21">
        <v>1.2</v>
      </c>
      <c r="J29" s="59">
        <f t="shared" si="0"/>
        <v>4200</v>
      </c>
    </row>
    <row r="30" spans="1:10" s="30" customFormat="1" ht="17.100000000000001" customHeight="1" x14ac:dyDescent="0.25">
      <c r="A30" s="41">
        <f t="shared" si="1"/>
        <v>7</v>
      </c>
      <c r="B30" s="28" t="s">
        <v>29</v>
      </c>
      <c r="C30" s="47" t="s">
        <v>1</v>
      </c>
      <c r="D30" s="43">
        <v>1</v>
      </c>
      <c r="E30" s="19">
        <f t="shared" si="2"/>
        <v>96000</v>
      </c>
      <c r="F30" s="33">
        <f t="shared" si="3"/>
        <v>96000</v>
      </c>
      <c r="G30" s="29"/>
      <c r="H30" s="32">
        <v>80000</v>
      </c>
      <c r="I30" s="21">
        <v>1.2</v>
      </c>
      <c r="J30" s="59">
        <f>+H30*I30</f>
        <v>96000</v>
      </c>
    </row>
    <row r="31" spans="1:10" s="30" customFormat="1" ht="17.100000000000001" customHeight="1" x14ac:dyDescent="0.25">
      <c r="A31" s="41">
        <f t="shared" si="1"/>
        <v>8</v>
      </c>
      <c r="B31" s="28" t="s">
        <v>31</v>
      </c>
      <c r="C31" s="47" t="s">
        <v>1</v>
      </c>
      <c r="D31" s="43">
        <v>4</v>
      </c>
      <c r="E31" s="19">
        <f t="shared" si="2"/>
        <v>1320</v>
      </c>
      <c r="F31" s="33">
        <f>+D31*E31</f>
        <v>5280</v>
      </c>
      <c r="G31" s="29"/>
      <c r="H31" s="32">
        <v>1100</v>
      </c>
      <c r="I31" s="21">
        <v>1.2</v>
      </c>
      <c r="J31" s="59">
        <f t="shared" si="0"/>
        <v>1320</v>
      </c>
    </row>
    <row r="32" spans="1:10" ht="17.100000000000001" customHeight="1" x14ac:dyDescent="0.25">
      <c r="A32" s="41">
        <f t="shared" si="1"/>
        <v>9</v>
      </c>
      <c r="B32" s="28" t="s">
        <v>19</v>
      </c>
      <c r="C32" s="47" t="s">
        <v>1</v>
      </c>
      <c r="D32" s="43">
        <v>4</v>
      </c>
      <c r="E32" s="19">
        <f t="shared" si="2"/>
        <v>2520</v>
      </c>
      <c r="F32" s="33">
        <f t="shared" ref="F32" si="4">+D32*E32</f>
        <v>10080</v>
      </c>
      <c r="G32" s="18"/>
      <c r="H32" s="32">
        <v>2100</v>
      </c>
      <c r="I32" s="21">
        <v>1.2</v>
      </c>
      <c r="J32" s="59">
        <f t="shared" si="0"/>
        <v>2520</v>
      </c>
    </row>
    <row r="33" spans="1:10" ht="17.100000000000001" customHeight="1" x14ac:dyDescent="0.25">
      <c r="A33" s="41">
        <f t="shared" si="1"/>
        <v>10</v>
      </c>
      <c r="B33" s="61" t="s">
        <v>28</v>
      </c>
      <c r="C33" s="47" t="s">
        <v>1</v>
      </c>
      <c r="D33" s="43">
        <v>4</v>
      </c>
      <c r="E33" s="19">
        <f t="shared" si="2"/>
        <v>1200</v>
      </c>
      <c r="F33" s="33">
        <f>+D33*E33</f>
        <v>4800</v>
      </c>
      <c r="G33" s="18"/>
      <c r="H33" s="32">
        <v>1000</v>
      </c>
      <c r="I33" s="21">
        <v>1.2</v>
      </c>
      <c r="J33" s="59">
        <f t="shared" si="0"/>
        <v>1200</v>
      </c>
    </row>
    <row r="34" spans="1:10" s="30" customFormat="1" ht="17.100000000000001" customHeight="1" x14ac:dyDescent="0.25">
      <c r="A34" s="41">
        <f t="shared" si="1"/>
        <v>11</v>
      </c>
      <c r="B34" s="28" t="s">
        <v>59</v>
      </c>
      <c r="C34" s="47"/>
      <c r="D34" s="43"/>
      <c r="E34" s="54"/>
      <c r="F34" s="33"/>
      <c r="G34" s="29"/>
      <c r="H34" s="32"/>
      <c r="I34" s="21"/>
      <c r="J34" s="59">
        <f>H34*I34</f>
        <v>0</v>
      </c>
    </row>
    <row r="35" spans="1:10" s="30" customFormat="1" ht="17.100000000000001" customHeight="1" x14ac:dyDescent="0.25">
      <c r="A35" s="41"/>
      <c r="B35" s="28"/>
      <c r="C35" s="47"/>
      <c r="D35" s="43"/>
      <c r="E35" s="54"/>
      <c r="F35" s="33"/>
      <c r="G35" s="29"/>
      <c r="H35" s="32"/>
      <c r="I35" s="21"/>
      <c r="J35" s="59"/>
    </row>
    <row r="36" spans="1:10" ht="17.100000000000001" customHeight="1" x14ac:dyDescent="0.25">
      <c r="A36" s="41"/>
      <c r="B36" s="61"/>
      <c r="C36" s="47"/>
      <c r="D36" s="43"/>
      <c r="E36" s="54"/>
      <c r="F36" s="33"/>
      <c r="G36" s="18"/>
      <c r="I36" s="21"/>
    </row>
    <row r="37" spans="1:10" ht="17.100000000000001" customHeight="1" x14ac:dyDescent="0.25">
      <c r="A37" s="10"/>
      <c r="B37" s="71" t="s">
        <v>66</v>
      </c>
      <c r="C37" s="73"/>
      <c r="D37" s="74">
        <v>2</v>
      </c>
      <c r="E37" s="75">
        <v>58407.428571428572</v>
      </c>
      <c r="F37" s="76">
        <f>+D37*E37</f>
        <v>116814.85714285714</v>
      </c>
      <c r="G37" s="18"/>
      <c r="I37" s="56"/>
    </row>
    <row r="38" spans="1:10" ht="17.100000000000001" customHeight="1" x14ac:dyDescent="0.25">
      <c r="A38" s="10"/>
      <c r="B38" s="13"/>
      <c r="C38" s="7"/>
      <c r="D38" s="8"/>
      <c r="E38" s="20"/>
      <c r="F38" s="12"/>
      <c r="G38" s="18"/>
      <c r="I38" s="56"/>
    </row>
    <row r="39" spans="1:10" ht="17.100000000000001" customHeight="1" x14ac:dyDescent="0.25">
      <c r="A39" s="10"/>
      <c r="B39" s="13"/>
      <c r="C39" s="7"/>
      <c r="D39" s="8"/>
      <c r="E39" s="20"/>
      <c r="F39" s="12"/>
      <c r="G39" s="18"/>
      <c r="I39" s="56"/>
    </row>
    <row r="40" spans="1:10" ht="17.100000000000001" customHeight="1" x14ac:dyDescent="0.25">
      <c r="A40" s="10"/>
      <c r="B40" s="58" t="s">
        <v>20</v>
      </c>
      <c r="C40" s="7"/>
      <c r="D40" s="8"/>
      <c r="E40" s="20"/>
      <c r="F40" s="12"/>
      <c r="G40" s="18"/>
      <c r="I40" s="56"/>
    </row>
    <row r="41" spans="1:10" ht="17.100000000000001" customHeight="1" x14ac:dyDescent="0.25">
      <c r="A41" s="10"/>
      <c r="B41" s="57" t="s">
        <v>21</v>
      </c>
      <c r="C41" s="7"/>
      <c r="D41" s="8"/>
      <c r="E41" s="20"/>
      <c r="F41" s="12"/>
      <c r="G41" s="18"/>
      <c r="I41" s="56"/>
    </row>
    <row r="42" spans="1:10" ht="17.100000000000001" customHeight="1" x14ac:dyDescent="0.25">
      <c r="A42" s="10"/>
      <c r="B42" s="57" t="s">
        <v>22</v>
      </c>
      <c r="C42" s="7"/>
      <c r="D42" s="8"/>
      <c r="E42" s="20"/>
      <c r="F42" s="12"/>
      <c r="G42" s="18"/>
      <c r="I42" s="56"/>
    </row>
    <row r="43" spans="1:10" ht="17.100000000000001" customHeight="1" x14ac:dyDescent="0.25">
      <c r="A43" s="10"/>
      <c r="B43" s="57" t="s">
        <v>23</v>
      </c>
      <c r="C43" s="7"/>
      <c r="D43" s="8"/>
      <c r="E43" s="20"/>
      <c r="F43" s="12"/>
      <c r="G43" s="18"/>
      <c r="I43" s="56"/>
    </row>
    <row r="44" spans="1:10" ht="17.100000000000001" customHeight="1" x14ac:dyDescent="0.25">
      <c r="A44" s="6"/>
      <c r="B44" s="45"/>
      <c r="C44" s="7"/>
      <c r="D44" s="11"/>
      <c r="E44" s="25"/>
      <c r="F44" s="12"/>
      <c r="G44" s="18"/>
      <c r="I44" s="56"/>
    </row>
    <row r="45" spans="1:10" s="17" customFormat="1" ht="17.100000000000001" customHeight="1" x14ac:dyDescent="0.25">
      <c r="A45" s="82" t="s">
        <v>10</v>
      </c>
      <c r="B45" s="82"/>
      <c r="C45" s="82"/>
      <c r="D45" s="82"/>
      <c r="E45" s="82"/>
      <c r="F45" s="22">
        <f>SUM(F17:F44)</f>
        <v>2166958.5859564166</v>
      </c>
      <c r="G45" s="18"/>
      <c r="H45" s="32"/>
      <c r="I45" s="21"/>
      <c r="J45" s="59"/>
    </row>
    <row r="46" spans="1:10" s="17" customFormat="1" ht="17.100000000000001" customHeight="1" x14ac:dyDescent="0.25">
      <c r="A46" s="82" t="s">
        <v>5</v>
      </c>
      <c r="B46" s="82"/>
      <c r="C46" s="82"/>
      <c r="D46" s="82"/>
      <c r="E46" s="82"/>
      <c r="F46" s="34">
        <f>+F45*0.18</f>
        <v>390052.54547215498</v>
      </c>
      <c r="G46" s="18"/>
      <c r="H46" s="32"/>
      <c r="I46" s="21"/>
      <c r="J46" s="59"/>
    </row>
    <row r="47" spans="1:10" s="17" customFormat="1" ht="17.100000000000001" customHeight="1" x14ac:dyDescent="0.25">
      <c r="A47" s="82" t="s">
        <v>6</v>
      </c>
      <c r="B47" s="82"/>
      <c r="C47" s="82"/>
      <c r="D47" s="82"/>
      <c r="E47" s="82"/>
      <c r="F47" s="22">
        <f>SUM(F45:F46)</f>
        <v>2557011.1314285714</v>
      </c>
      <c r="G47" s="18"/>
      <c r="H47" s="32"/>
      <c r="I47" s="21"/>
      <c r="J47" s="59"/>
    </row>
    <row r="48" spans="1:10" s="17" customFormat="1" ht="17.100000000000001" customHeight="1" x14ac:dyDescent="0.25">
      <c r="C48" s="48"/>
      <c r="E48" s="18"/>
      <c r="G48" s="18"/>
      <c r="H48" s="32"/>
      <c r="I48" s="21"/>
      <c r="J48" s="59"/>
    </row>
    <row r="49" spans="1:10" s="17" customFormat="1" ht="17.100000000000001" customHeight="1" x14ac:dyDescent="0.25">
      <c r="A49" s="26" t="s">
        <v>8</v>
      </c>
      <c r="C49" s="48"/>
      <c r="E49" s="18"/>
      <c r="G49" s="18"/>
      <c r="H49" s="32"/>
      <c r="I49" s="21"/>
      <c r="J49" s="59"/>
    </row>
    <row r="50" spans="1:10" s="17" customFormat="1" ht="17.100000000000001" customHeight="1" x14ac:dyDescent="0.25">
      <c r="A50" s="39" t="s">
        <v>65</v>
      </c>
      <c r="C50" s="48"/>
      <c r="E50" s="18"/>
      <c r="G50" s="18"/>
      <c r="H50" s="32"/>
      <c r="I50" s="21"/>
      <c r="J50" s="59"/>
    </row>
    <row r="51" spans="1:10" s="17" customFormat="1" ht="17.100000000000001" customHeight="1" x14ac:dyDescent="0.25">
      <c r="C51" s="48"/>
      <c r="E51" s="18"/>
      <c r="G51" s="18"/>
      <c r="H51" s="32"/>
      <c r="I51" s="21"/>
      <c r="J51" s="59"/>
    </row>
    <row r="52" spans="1:10" s="17" customFormat="1" ht="17.100000000000001" customHeight="1" x14ac:dyDescent="0.25">
      <c r="A52" s="27" t="s">
        <v>7</v>
      </c>
      <c r="C52" s="48"/>
      <c r="E52" s="18"/>
      <c r="G52" s="18"/>
      <c r="H52" s="32"/>
      <c r="I52" s="21"/>
      <c r="J52" s="59"/>
    </row>
    <row r="53" spans="1:10" s="17" customFormat="1" ht="17.100000000000001" customHeight="1" x14ac:dyDescent="0.25">
      <c r="C53" s="48"/>
      <c r="E53" s="18"/>
      <c r="G53" s="18"/>
      <c r="H53" s="32"/>
      <c r="I53" s="21"/>
      <c r="J53" s="59"/>
    </row>
    <row r="54" spans="1:10" s="17" customFormat="1" ht="17.100000000000001" customHeight="1" x14ac:dyDescent="0.25">
      <c r="C54" s="48"/>
      <c r="E54" s="18"/>
      <c r="G54" s="18"/>
      <c r="H54" s="32"/>
      <c r="I54" s="21"/>
      <c r="J54" s="59"/>
    </row>
  </sheetData>
  <mergeCells count="4">
    <mergeCell ref="E14:F14"/>
    <mergeCell ref="A45:E45"/>
    <mergeCell ref="A46:E46"/>
    <mergeCell ref="A47:E4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1893E-BCE9-437C-896A-C5C3B6D6AF5A}">
  <dimension ref="A1:J52"/>
  <sheetViews>
    <sheetView view="pageBreakPreview" zoomScale="60" zoomScaleNormal="100" workbookViewId="0">
      <selection activeCell="J49" sqref="J49"/>
    </sheetView>
  </sheetViews>
  <sheetFormatPr baseColWidth="10" defaultColWidth="9.140625" defaultRowHeight="17.100000000000001" customHeight="1" x14ac:dyDescent="0.25"/>
  <cols>
    <col min="1" max="1" width="6.140625" style="9" customWidth="1"/>
    <col min="2" max="2" width="62.42578125" style="4" customWidth="1"/>
    <col min="3" max="3" width="7.85546875" style="49" customWidth="1"/>
    <col min="4" max="4" width="10" style="14" customWidth="1"/>
    <col min="5" max="5" width="15.85546875" style="14" customWidth="1"/>
    <col min="6" max="6" width="15.7109375" style="4" bestFit="1" customWidth="1"/>
    <col min="7" max="7" width="8.7109375" style="14" customWidth="1"/>
    <col min="8" max="8" width="13.28515625" style="32" customWidth="1"/>
    <col min="9" max="9" width="9" style="55" customWidth="1"/>
    <col min="10" max="10" width="12.42578125" style="59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0" ht="17.100000000000001" customHeight="1" x14ac:dyDescent="0.25">
      <c r="A1" s="1"/>
      <c r="B1" s="1"/>
      <c r="C1" s="31"/>
      <c r="D1" s="2"/>
      <c r="E1" s="2"/>
      <c r="F1" s="3"/>
    </row>
    <row r="2" spans="1:10" ht="17.100000000000001" customHeight="1" x14ac:dyDescent="0.25">
      <c r="A2" s="1"/>
      <c r="B2" s="1"/>
      <c r="C2" s="31"/>
      <c r="D2" s="2"/>
      <c r="E2" s="2"/>
      <c r="F2" s="3"/>
    </row>
    <row r="3" spans="1:10" ht="17.100000000000001" customHeight="1" x14ac:dyDescent="0.25">
      <c r="A3" s="1"/>
      <c r="B3" s="1"/>
      <c r="C3" s="31"/>
      <c r="D3" s="2"/>
      <c r="E3" s="2"/>
      <c r="F3" s="3"/>
    </row>
    <row r="4" spans="1:10" ht="17.100000000000001" customHeight="1" x14ac:dyDescent="0.25">
      <c r="A4" s="5"/>
      <c r="B4" s="1"/>
      <c r="C4" s="31"/>
      <c r="D4" s="2"/>
      <c r="E4" s="2"/>
      <c r="F4" s="3"/>
    </row>
    <row r="5" spans="1:10" ht="17.100000000000001" customHeight="1" x14ac:dyDescent="0.25">
      <c r="B5" s="1"/>
      <c r="C5" s="31"/>
      <c r="D5" s="2"/>
      <c r="E5" s="2"/>
      <c r="F5" s="3"/>
    </row>
    <row r="6" spans="1:10" ht="17.100000000000001" customHeight="1" x14ac:dyDescent="0.25">
      <c r="A6" s="5" t="s">
        <v>54</v>
      </c>
      <c r="B6" s="1"/>
      <c r="C6" s="31"/>
      <c r="D6" s="2"/>
      <c r="E6" s="2"/>
      <c r="F6" s="3"/>
    </row>
    <row r="7" spans="1:10" ht="17.100000000000001" customHeight="1" x14ac:dyDescent="0.25">
      <c r="A7" s="5"/>
      <c r="B7" s="40"/>
      <c r="C7" s="31"/>
      <c r="D7" s="2"/>
      <c r="E7" s="2"/>
      <c r="F7" s="3"/>
    </row>
    <row r="8" spans="1:10" s="17" customFormat="1" ht="17.100000000000001" customHeight="1" x14ac:dyDescent="0.25">
      <c r="B8" s="15"/>
      <c r="C8" s="46"/>
      <c r="D8" s="16"/>
      <c r="E8" s="2"/>
      <c r="F8" s="23"/>
      <c r="G8" s="18"/>
      <c r="H8" s="32"/>
      <c r="I8" s="21"/>
      <c r="J8" s="59"/>
    </row>
    <row r="9" spans="1:10" s="17" customFormat="1" ht="17.100000000000001" customHeight="1" x14ac:dyDescent="0.25">
      <c r="A9" s="52" t="s">
        <v>55</v>
      </c>
      <c r="B9" s="51"/>
      <c r="C9" s="51"/>
      <c r="D9" s="16"/>
      <c r="E9" s="2"/>
      <c r="F9" s="23"/>
      <c r="G9" s="18"/>
      <c r="H9" s="50"/>
      <c r="I9" s="21"/>
      <c r="J9" s="59"/>
    </row>
    <row r="10" spans="1:10" s="17" customFormat="1" ht="17.100000000000001" customHeight="1" x14ac:dyDescent="0.25">
      <c r="A10" s="60" t="s">
        <v>56</v>
      </c>
      <c r="B10" s="51"/>
      <c r="C10" s="51"/>
      <c r="D10" s="24"/>
      <c r="G10" s="18"/>
      <c r="H10" s="50"/>
      <c r="I10" s="21"/>
      <c r="J10" s="59"/>
    </row>
    <row r="11" spans="1:10" s="17" customFormat="1" ht="17.100000000000001" customHeight="1" x14ac:dyDescent="0.25">
      <c r="A11" s="60" t="s">
        <v>33</v>
      </c>
      <c r="B11" s="51"/>
      <c r="C11" s="51"/>
      <c r="D11" s="24"/>
      <c r="E11" s="81" t="s">
        <v>69</v>
      </c>
      <c r="F11" s="81"/>
      <c r="G11" s="18"/>
      <c r="H11" s="50"/>
      <c r="I11" s="21"/>
      <c r="J11" s="59"/>
    </row>
    <row r="12" spans="1:10" s="17" customFormat="1" ht="17.100000000000001" customHeight="1" x14ac:dyDescent="0.25">
      <c r="A12" s="21"/>
      <c r="B12" s="21"/>
      <c r="C12" s="21"/>
      <c r="D12" s="21"/>
      <c r="G12" s="18"/>
      <c r="H12" s="32"/>
      <c r="I12" s="21"/>
      <c r="J12" s="59"/>
    </row>
    <row r="13" spans="1:10" ht="17.100000000000001" customHeight="1" x14ac:dyDescent="0.25">
      <c r="A13" s="35" t="s">
        <v>0</v>
      </c>
      <c r="B13" s="35" t="s">
        <v>9</v>
      </c>
      <c r="C13" s="35" t="s">
        <v>1</v>
      </c>
      <c r="D13" s="36" t="s">
        <v>2</v>
      </c>
      <c r="E13" s="37" t="s">
        <v>3</v>
      </c>
      <c r="F13" s="38" t="s">
        <v>4</v>
      </c>
      <c r="G13" s="18"/>
      <c r="I13" s="21"/>
    </row>
    <row r="14" spans="1:10" ht="17.100000000000001" customHeight="1" x14ac:dyDescent="0.25">
      <c r="A14" s="41"/>
      <c r="B14" s="42" t="s">
        <v>79</v>
      </c>
      <c r="C14" s="47" t="s">
        <v>25</v>
      </c>
      <c r="D14" s="43">
        <v>2</v>
      </c>
      <c r="E14" s="19">
        <f>J14</f>
        <v>512711.8644067797</v>
      </c>
      <c r="F14" s="33">
        <f>+D14*E14</f>
        <v>1025423.7288135594</v>
      </c>
      <c r="G14" s="18"/>
      <c r="H14" s="32">
        <v>466101.69491525425</v>
      </c>
      <c r="I14" s="65">
        <v>1.1000000000000001</v>
      </c>
      <c r="J14" s="59">
        <f>+H14*I14</f>
        <v>512711.8644067797</v>
      </c>
    </row>
    <row r="15" spans="1:10" ht="17.100000000000001" customHeight="1" x14ac:dyDescent="0.25">
      <c r="A15" s="41"/>
      <c r="B15" s="72" t="s">
        <v>68</v>
      </c>
      <c r="C15" s="47" t="s">
        <v>42</v>
      </c>
      <c r="D15" s="43">
        <v>1</v>
      </c>
      <c r="E15" s="19">
        <v>1141534.857142857</v>
      </c>
      <c r="F15" s="33">
        <f>+D15*E15</f>
        <v>1141534.857142857</v>
      </c>
      <c r="G15" s="18"/>
      <c r="I15" s="65"/>
    </row>
    <row r="16" spans="1:10" ht="17.100000000000001" customHeight="1" x14ac:dyDescent="0.25">
      <c r="A16" s="41"/>
      <c r="B16" s="68" t="s">
        <v>12</v>
      </c>
      <c r="C16" s="47"/>
      <c r="D16" s="43"/>
      <c r="E16" s="19"/>
      <c r="F16" s="33"/>
      <c r="I16" s="21"/>
    </row>
    <row r="17" spans="1:10" ht="17.100000000000001" customHeight="1" x14ac:dyDescent="0.25">
      <c r="A17" s="41"/>
      <c r="B17" s="68" t="s">
        <v>13</v>
      </c>
      <c r="C17" s="47"/>
      <c r="D17" s="43"/>
      <c r="E17" s="19"/>
      <c r="F17" s="33"/>
      <c r="I17" s="21"/>
    </row>
    <row r="18" spans="1:10" ht="17.100000000000001" customHeight="1" x14ac:dyDescent="0.25">
      <c r="A18" s="41"/>
      <c r="B18" s="68" t="s">
        <v>26</v>
      </c>
      <c r="C18" s="47"/>
      <c r="D18" s="43"/>
      <c r="E18" s="19"/>
      <c r="F18" s="33"/>
      <c r="I18" s="21"/>
    </row>
    <row r="19" spans="1:10" ht="17.100000000000001" customHeight="1" x14ac:dyDescent="0.25">
      <c r="A19" s="41"/>
      <c r="B19" s="68" t="s">
        <v>57</v>
      </c>
      <c r="C19" s="47"/>
      <c r="D19" s="43"/>
      <c r="E19" s="19"/>
      <c r="F19" s="33"/>
      <c r="I19" s="21"/>
    </row>
    <row r="20" spans="1:10" ht="17.100000000000001" customHeight="1" x14ac:dyDescent="0.25">
      <c r="A20" s="41"/>
      <c r="B20" s="68" t="s">
        <v>34</v>
      </c>
      <c r="C20" s="47"/>
      <c r="D20" s="43"/>
      <c r="E20" s="19"/>
      <c r="F20" s="33"/>
      <c r="I20" s="21"/>
    </row>
    <row r="21" spans="1:10" ht="17.100000000000001" customHeight="1" x14ac:dyDescent="0.25">
      <c r="A21" s="41"/>
      <c r="B21" s="68" t="s">
        <v>14</v>
      </c>
      <c r="C21" s="47"/>
      <c r="D21" s="43"/>
      <c r="E21" s="19"/>
      <c r="F21" s="33"/>
      <c r="I21" s="21"/>
    </row>
    <row r="22" spans="1:10" ht="17.100000000000001" customHeight="1" x14ac:dyDescent="0.25">
      <c r="A22" s="41"/>
      <c r="B22" s="68" t="s">
        <v>15</v>
      </c>
      <c r="C22" s="47"/>
      <c r="D22" s="43"/>
      <c r="E22" s="19"/>
      <c r="F22" s="33"/>
      <c r="I22" s="21"/>
    </row>
    <row r="23" spans="1:10" ht="17.100000000000001" customHeight="1" x14ac:dyDescent="0.25">
      <c r="A23" s="41"/>
      <c r="B23" s="68" t="s">
        <v>16</v>
      </c>
      <c r="C23" s="47"/>
      <c r="D23" s="43"/>
      <c r="E23" s="19"/>
      <c r="F23" s="33"/>
      <c r="G23" s="18"/>
      <c r="I23" s="21"/>
    </row>
    <row r="24" spans="1:10" s="30" customFormat="1" ht="17.100000000000001" customHeight="1" x14ac:dyDescent="0.25">
      <c r="A24" s="41"/>
      <c r="B24" s="68" t="s">
        <v>17</v>
      </c>
      <c r="C24" s="47"/>
      <c r="D24" s="43"/>
      <c r="E24" s="19"/>
      <c r="F24" s="33"/>
      <c r="G24" s="29"/>
      <c r="H24" s="32"/>
      <c r="I24" s="21"/>
      <c r="J24" s="59"/>
    </row>
    <row r="25" spans="1:10" s="30" customFormat="1" ht="17.100000000000001" customHeight="1" x14ac:dyDescent="0.25">
      <c r="A25" s="41"/>
      <c r="B25" s="69" t="s">
        <v>18</v>
      </c>
      <c r="C25" s="47"/>
      <c r="D25" s="43"/>
      <c r="E25" s="19"/>
      <c r="F25" s="33"/>
      <c r="G25" s="29"/>
      <c r="H25" s="32"/>
      <c r="I25" s="21"/>
      <c r="J25" s="59"/>
    </row>
    <row r="26" spans="1:10" s="30" customFormat="1" ht="17.100000000000001" customHeight="1" x14ac:dyDescent="0.25">
      <c r="A26" s="41"/>
      <c r="B26" s="69" t="s">
        <v>27</v>
      </c>
      <c r="C26" s="47"/>
      <c r="D26" s="43"/>
      <c r="E26" s="19"/>
      <c r="F26" s="33"/>
      <c r="G26" s="29"/>
      <c r="H26" s="32"/>
      <c r="I26" s="21"/>
      <c r="J26" s="59"/>
    </row>
    <row r="27" spans="1:10" s="30" customFormat="1" ht="17.100000000000001" customHeight="1" x14ac:dyDescent="0.25">
      <c r="A27" s="41"/>
      <c r="B27" s="69" t="s">
        <v>58</v>
      </c>
      <c r="C27" s="47"/>
      <c r="D27" s="43"/>
      <c r="E27" s="19"/>
      <c r="F27" s="33"/>
      <c r="G27" s="29"/>
      <c r="H27" s="32"/>
      <c r="I27" s="21"/>
      <c r="J27" s="59"/>
    </row>
    <row r="28" spans="1:10" s="30" customFormat="1" ht="17.100000000000001" customHeight="1" x14ac:dyDescent="0.25">
      <c r="A28" s="41"/>
      <c r="B28" s="69" t="s">
        <v>29</v>
      </c>
      <c r="C28" s="47"/>
      <c r="D28" s="43"/>
      <c r="E28" s="19"/>
      <c r="F28" s="33"/>
      <c r="G28" s="29"/>
      <c r="H28" s="32"/>
      <c r="I28" s="21"/>
      <c r="J28" s="59"/>
    </row>
    <row r="29" spans="1:10" s="30" customFormat="1" ht="17.100000000000001" customHeight="1" x14ac:dyDescent="0.25">
      <c r="A29" s="41"/>
      <c r="B29" s="69" t="s">
        <v>31</v>
      </c>
      <c r="C29" s="47"/>
      <c r="D29" s="43"/>
      <c r="E29" s="19"/>
      <c r="F29" s="33"/>
      <c r="G29" s="29"/>
      <c r="H29" s="32"/>
      <c r="I29" s="21"/>
      <c r="J29" s="59"/>
    </row>
    <row r="30" spans="1:10" ht="17.100000000000001" customHeight="1" x14ac:dyDescent="0.25">
      <c r="A30" s="41"/>
      <c r="B30" s="69" t="s">
        <v>19</v>
      </c>
      <c r="C30" s="47"/>
      <c r="D30" s="43"/>
      <c r="E30" s="19"/>
      <c r="F30" s="33"/>
      <c r="G30" s="18"/>
      <c r="I30" s="21"/>
    </row>
    <row r="31" spans="1:10" ht="17.100000000000001" customHeight="1" x14ac:dyDescent="0.25">
      <c r="A31" s="41"/>
      <c r="B31" s="70" t="s">
        <v>28</v>
      </c>
      <c r="C31" s="47"/>
      <c r="D31" s="43"/>
      <c r="E31" s="19"/>
      <c r="F31" s="33"/>
      <c r="G31" s="18"/>
      <c r="I31" s="21"/>
    </row>
    <row r="32" spans="1:10" s="30" customFormat="1" ht="17.100000000000001" customHeight="1" x14ac:dyDescent="0.25">
      <c r="A32" s="41"/>
      <c r="B32" s="69" t="s">
        <v>59</v>
      </c>
      <c r="C32" s="47"/>
      <c r="D32" s="43"/>
      <c r="E32" s="54"/>
      <c r="F32" s="33"/>
      <c r="G32" s="29"/>
      <c r="H32" s="32"/>
      <c r="I32" s="21"/>
      <c r="J32" s="59"/>
    </row>
    <row r="33" spans="1:10" s="30" customFormat="1" ht="17.100000000000001" customHeight="1" x14ac:dyDescent="0.25">
      <c r="A33" s="41"/>
      <c r="B33" s="28"/>
      <c r="C33" s="47"/>
      <c r="D33" s="43"/>
      <c r="E33" s="54"/>
      <c r="F33" s="33"/>
      <c r="G33" s="29"/>
      <c r="H33" s="32"/>
      <c r="I33" s="21"/>
      <c r="J33" s="59"/>
    </row>
    <row r="34" spans="1:10" ht="17.100000000000001" customHeight="1" x14ac:dyDescent="0.25">
      <c r="A34" s="41"/>
      <c r="B34" s="61"/>
      <c r="C34" s="47"/>
      <c r="D34" s="43"/>
      <c r="E34" s="54"/>
      <c r="F34" s="33"/>
      <c r="G34" s="18"/>
      <c r="I34" s="21"/>
    </row>
    <row r="35" spans="1:10" ht="17.100000000000001" customHeight="1" x14ac:dyDescent="0.25">
      <c r="A35" s="10"/>
      <c r="B35" s="79" t="s">
        <v>67</v>
      </c>
      <c r="C35" s="7"/>
      <c r="D35" s="66"/>
      <c r="E35" s="54"/>
      <c r="F35" s="67"/>
      <c r="G35" s="18"/>
      <c r="I35" s="56"/>
    </row>
    <row r="36" spans="1:10" ht="17.100000000000001" customHeight="1" x14ac:dyDescent="0.25">
      <c r="A36" s="10"/>
      <c r="B36" s="13"/>
      <c r="C36" s="7"/>
      <c r="D36" s="8"/>
      <c r="E36" s="20"/>
      <c r="F36" s="12"/>
      <c r="G36" s="18"/>
      <c r="I36" s="56"/>
    </row>
    <row r="37" spans="1:10" ht="17.100000000000001" customHeight="1" x14ac:dyDescent="0.25">
      <c r="A37" s="10"/>
      <c r="B37" s="13"/>
      <c r="C37" s="7"/>
      <c r="D37" s="8"/>
      <c r="E37" s="20"/>
      <c r="F37" s="12"/>
      <c r="G37" s="18"/>
      <c r="I37" s="56"/>
    </row>
    <row r="38" spans="1:10" ht="17.100000000000001" customHeight="1" x14ac:dyDescent="0.25">
      <c r="A38" s="10"/>
      <c r="B38" s="58" t="s">
        <v>20</v>
      </c>
      <c r="C38" s="7"/>
      <c r="D38" s="8"/>
      <c r="E38" s="20"/>
      <c r="F38" s="12"/>
      <c r="G38" s="18"/>
      <c r="I38" s="56"/>
    </row>
    <row r="39" spans="1:10" ht="17.100000000000001" customHeight="1" x14ac:dyDescent="0.25">
      <c r="A39" s="10"/>
      <c r="B39" s="57" t="s">
        <v>21</v>
      </c>
      <c r="C39" s="7"/>
      <c r="D39" s="8"/>
      <c r="E39" s="20"/>
      <c r="F39" s="12"/>
      <c r="G39" s="18"/>
      <c r="I39" s="56"/>
    </row>
    <row r="40" spans="1:10" ht="17.100000000000001" customHeight="1" x14ac:dyDescent="0.25">
      <c r="A40" s="10"/>
      <c r="B40" s="57" t="s">
        <v>22</v>
      </c>
      <c r="C40" s="7"/>
      <c r="D40" s="8"/>
      <c r="E40" s="20"/>
      <c r="F40" s="12"/>
      <c r="G40" s="18"/>
      <c r="I40" s="56"/>
    </row>
    <row r="41" spans="1:10" ht="17.100000000000001" customHeight="1" x14ac:dyDescent="0.25">
      <c r="A41" s="10"/>
      <c r="B41" s="57" t="s">
        <v>23</v>
      </c>
      <c r="C41" s="7"/>
      <c r="D41" s="8"/>
      <c r="E41" s="20"/>
      <c r="F41" s="12"/>
      <c r="G41" s="18"/>
      <c r="I41" s="56"/>
    </row>
    <row r="42" spans="1:10" ht="17.100000000000001" customHeight="1" x14ac:dyDescent="0.25">
      <c r="A42" s="6"/>
      <c r="B42" s="45"/>
      <c r="C42" s="7"/>
      <c r="D42" s="11"/>
      <c r="E42" s="25"/>
      <c r="F42" s="12"/>
      <c r="G42" s="18"/>
      <c r="I42" s="56"/>
    </row>
    <row r="43" spans="1:10" s="17" customFormat="1" ht="17.100000000000001" customHeight="1" x14ac:dyDescent="0.25">
      <c r="A43" s="82" t="s">
        <v>10</v>
      </c>
      <c r="B43" s="82"/>
      <c r="C43" s="82"/>
      <c r="D43" s="82"/>
      <c r="E43" s="82"/>
      <c r="F43" s="22">
        <f>SUM(F14:F42)</f>
        <v>2166958.5859564166</v>
      </c>
      <c r="G43" s="18"/>
      <c r="H43" s="32"/>
      <c r="I43" s="21"/>
      <c r="J43" s="59"/>
    </row>
    <row r="44" spans="1:10" s="17" customFormat="1" ht="17.100000000000001" customHeight="1" x14ac:dyDescent="0.25">
      <c r="A44" s="82" t="s">
        <v>5</v>
      </c>
      <c r="B44" s="82"/>
      <c r="C44" s="82"/>
      <c r="D44" s="82"/>
      <c r="E44" s="82"/>
      <c r="F44" s="34">
        <f>+F43*0.18</f>
        <v>390052.54547215498</v>
      </c>
      <c r="G44" s="18"/>
      <c r="H44" s="32"/>
      <c r="I44" s="21"/>
      <c r="J44" s="59"/>
    </row>
    <row r="45" spans="1:10" s="17" customFormat="1" ht="17.100000000000001" customHeight="1" x14ac:dyDescent="0.25">
      <c r="A45" s="82" t="s">
        <v>6</v>
      </c>
      <c r="B45" s="82"/>
      <c r="C45" s="82"/>
      <c r="D45" s="82"/>
      <c r="E45" s="82"/>
      <c r="F45" s="22">
        <f>SUM(F43:F44)</f>
        <v>2557011.1314285714</v>
      </c>
      <c r="G45" s="18"/>
      <c r="H45" s="32"/>
      <c r="I45" s="21"/>
      <c r="J45" s="59"/>
    </row>
    <row r="46" spans="1:10" s="17" customFormat="1" ht="17.100000000000001" customHeight="1" x14ac:dyDescent="0.25">
      <c r="C46" s="48"/>
      <c r="E46" s="18"/>
      <c r="G46" s="18"/>
      <c r="H46" s="32"/>
      <c r="I46" s="21"/>
      <c r="J46" s="59"/>
    </row>
    <row r="47" spans="1:10" s="17" customFormat="1" ht="17.100000000000001" customHeight="1" x14ac:dyDescent="0.25">
      <c r="A47" s="26" t="s">
        <v>8</v>
      </c>
      <c r="C47" s="48"/>
      <c r="E47" s="18"/>
      <c r="G47" s="18"/>
      <c r="H47" s="32"/>
      <c r="I47" s="21"/>
      <c r="J47" s="59"/>
    </row>
    <row r="48" spans="1:10" s="17" customFormat="1" ht="17.100000000000001" customHeight="1" x14ac:dyDescent="0.25">
      <c r="A48" s="39" t="s">
        <v>65</v>
      </c>
      <c r="C48" s="48"/>
      <c r="E48" s="18"/>
      <c r="G48" s="18"/>
      <c r="H48" s="32"/>
      <c r="I48" s="21"/>
      <c r="J48" s="59"/>
    </row>
    <row r="49" spans="1:10" s="17" customFormat="1" ht="17.100000000000001" customHeight="1" x14ac:dyDescent="0.25">
      <c r="C49" s="48"/>
      <c r="E49" s="18"/>
      <c r="G49" s="18"/>
      <c r="H49" s="32"/>
      <c r="I49" s="21"/>
      <c r="J49" s="59"/>
    </row>
    <row r="50" spans="1:10" s="17" customFormat="1" ht="17.100000000000001" customHeight="1" x14ac:dyDescent="0.25">
      <c r="A50" s="27" t="s">
        <v>7</v>
      </c>
      <c r="C50" s="48"/>
      <c r="E50" s="18"/>
      <c r="G50" s="18"/>
      <c r="H50" s="32"/>
      <c r="I50" s="21"/>
      <c r="J50" s="59"/>
    </row>
    <row r="51" spans="1:10" s="17" customFormat="1" ht="17.100000000000001" customHeight="1" x14ac:dyDescent="0.25">
      <c r="C51" s="48"/>
      <c r="E51" s="18"/>
      <c r="G51" s="18"/>
      <c r="H51" s="32"/>
      <c r="I51" s="21"/>
      <c r="J51" s="59"/>
    </row>
    <row r="52" spans="1:10" s="17" customFormat="1" ht="17.100000000000001" customHeight="1" x14ac:dyDescent="0.25">
      <c r="C52" s="48"/>
      <c r="E52" s="18"/>
      <c r="G52" s="18"/>
      <c r="H52" s="32"/>
      <c r="I52" s="21"/>
      <c r="J52" s="59"/>
    </row>
  </sheetData>
  <mergeCells count="4">
    <mergeCell ref="E11:F11"/>
    <mergeCell ref="A43:E43"/>
    <mergeCell ref="A44:E44"/>
    <mergeCell ref="A45:E4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A98C6-6E34-4091-9BE4-9FFD5E6F83E5}">
  <dimension ref="A1:J50"/>
  <sheetViews>
    <sheetView topLeftCell="A10" zoomScaleNormal="100" workbookViewId="0">
      <selection activeCell="H39" sqref="H39"/>
    </sheetView>
  </sheetViews>
  <sheetFormatPr baseColWidth="10" defaultColWidth="9.140625" defaultRowHeight="17.100000000000001" customHeight="1" x14ac:dyDescent="0.25"/>
  <cols>
    <col min="1" max="1" width="6.140625" style="9" customWidth="1"/>
    <col min="2" max="2" width="54.5703125" style="4" customWidth="1"/>
    <col min="3" max="3" width="7.85546875" style="49" customWidth="1"/>
    <col min="4" max="4" width="10" style="14" customWidth="1"/>
    <col min="5" max="5" width="15.85546875" style="14" customWidth="1"/>
    <col min="6" max="6" width="15.7109375" style="4" bestFit="1" customWidth="1"/>
    <col min="7" max="7" width="8.7109375" style="14" customWidth="1"/>
    <col min="8" max="8" width="13.28515625" style="32" customWidth="1"/>
    <col min="9" max="9" width="9" style="55" customWidth="1"/>
    <col min="10" max="10" width="12.42578125" style="59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0" ht="17.100000000000001" customHeight="1" x14ac:dyDescent="0.25">
      <c r="A1" s="1"/>
      <c r="B1" s="1"/>
      <c r="C1" s="31"/>
      <c r="D1" s="2"/>
      <c r="E1" s="2"/>
      <c r="F1" s="3"/>
    </row>
    <row r="2" spans="1:10" ht="17.100000000000001" customHeight="1" x14ac:dyDescent="0.25">
      <c r="A2" s="1"/>
      <c r="B2" s="1"/>
      <c r="C2" s="31"/>
      <c r="D2" s="2"/>
      <c r="E2" s="2"/>
      <c r="F2" s="3"/>
    </row>
    <row r="3" spans="1:10" ht="17.100000000000001" customHeight="1" x14ac:dyDescent="0.25">
      <c r="A3" s="1"/>
      <c r="B3" s="1"/>
      <c r="C3" s="31"/>
      <c r="D3" s="2"/>
      <c r="E3" s="2"/>
      <c r="F3" s="3"/>
    </row>
    <row r="4" spans="1:10" ht="17.100000000000001" customHeight="1" x14ac:dyDescent="0.25">
      <c r="A4" s="1"/>
      <c r="B4" s="1"/>
      <c r="C4" s="31"/>
      <c r="D4" s="2"/>
      <c r="E4" s="2"/>
      <c r="F4" s="3"/>
    </row>
    <row r="5" spans="1:10" ht="17.100000000000001" customHeight="1" x14ac:dyDescent="0.25">
      <c r="A5" s="1"/>
      <c r="B5" s="1"/>
      <c r="C5" s="31"/>
      <c r="D5" s="2"/>
      <c r="E5" s="2"/>
      <c r="F5" s="3"/>
    </row>
    <row r="6" spans="1:10" ht="17.100000000000001" customHeight="1" x14ac:dyDescent="0.25">
      <c r="A6" s="1"/>
      <c r="B6" s="1"/>
      <c r="C6" s="31"/>
      <c r="D6" s="2"/>
      <c r="E6" s="2"/>
      <c r="F6" s="3"/>
    </row>
    <row r="7" spans="1:10" ht="17.100000000000001" customHeight="1" x14ac:dyDescent="0.25">
      <c r="A7" s="5"/>
      <c r="B7" s="1"/>
      <c r="C7" s="31"/>
      <c r="D7" s="2"/>
      <c r="E7" s="2"/>
      <c r="F7" s="3"/>
    </row>
    <row r="8" spans="1:10" ht="17.100000000000001" customHeight="1" x14ac:dyDescent="0.25">
      <c r="B8" s="1"/>
      <c r="C8" s="31"/>
      <c r="D8" s="2"/>
      <c r="E8" s="2"/>
      <c r="F8" s="3"/>
    </row>
    <row r="9" spans="1:10" ht="17.100000000000001" customHeight="1" x14ac:dyDescent="0.25">
      <c r="A9" s="5" t="s">
        <v>43</v>
      </c>
      <c r="B9" s="1"/>
      <c r="C9" s="31"/>
      <c r="D9" s="2"/>
      <c r="E9" s="2"/>
      <c r="F9" s="3"/>
    </row>
    <row r="10" spans="1:10" ht="17.100000000000001" customHeight="1" x14ac:dyDescent="0.25">
      <c r="A10" s="5"/>
      <c r="B10" s="40"/>
      <c r="C10" s="31"/>
      <c r="D10" s="2"/>
      <c r="E10" s="2"/>
      <c r="F10" s="3"/>
    </row>
    <row r="11" spans="1:10" s="17" customFormat="1" ht="17.100000000000001" customHeight="1" x14ac:dyDescent="0.25">
      <c r="B11" s="15"/>
      <c r="C11" s="46"/>
      <c r="D11" s="16"/>
      <c r="E11" s="2"/>
      <c r="F11" s="23"/>
      <c r="G11" s="18"/>
      <c r="H11" s="32"/>
      <c r="I11" s="21"/>
      <c r="J11" s="59"/>
    </row>
    <row r="12" spans="1:10" s="17" customFormat="1" ht="17.100000000000001" customHeight="1" x14ac:dyDescent="0.25">
      <c r="A12" s="52" t="s">
        <v>39</v>
      </c>
      <c r="B12" s="51"/>
      <c r="C12" s="51"/>
      <c r="D12" s="16"/>
      <c r="E12" s="2"/>
      <c r="F12" s="23"/>
      <c r="G12" s="18"/>
      <c r="H12" s="50"/>
      <c r="I12" s="21"/>
      <c r="J12" s="59"/>
    </row>
    <row r="13" spans="1:10" s="17" customFormat="1" ht="17.100000000000001" customHeight="1" x14ac:dyDescent="0.25">
      <c r="A13" s="60" t="s">
        <v>40</v>
      </c>
      <c r="B13" s="51"/>
      <c r="C13" s="51"/>
      <c r="D13" s="24"/>
      <c r="G13" s="18"/>
      <c r="H13" s="50"/>
      <c r="I13" s="21"/>
      <c r="J13" s="59"/>
    </row>
    <row r="14" spans="1:10" s="17" customFormat="1" ht="17.100000000000001" customHeight="1" x14ac:dyDescent="0.25">
      <c r="A14" s="60" t="s">
        <v>33</v>
      </c>
      <c r="B14" s="51"/>
      <c r="C14" s="51"/>
      <c r="D14" s="24"/>
      <c r="E14" s="83" t="s">
        <v>32</v>
      </c>
      <c r="F14" s="83"/>
      <c r="G14" s="18"/>
      <c r="H14" s="50"/>
      <c r="I14" s="21"/>
      <c r="J14" s="59"/>
    </row>
    <row r="15" spans="1:10" s="17" customFormat="1" ht="17.100000000000001" customHeight="1" x14ac:dyDescent="0.25">
      <c r="A15" s="21"/>
      <c r="B15" s="21"/>
      <c r="C15" s="21"/>
      <c r="D15" s="21"/>
      <c r="G15" s="18"/>
      <c r="H15" s="32"/>
      <c r="I15" s="21"/>
      <c r="J15" s="59"/>
    </row>
    <row r="16" spans="1:10" ht="17.100000000000001" customHeight="1" x14ac:dyDescent="0.25">
      <c r="A16" s="35" t="s">
        <v>0</v>
      </c>
      <c r="B16" s="35" t="s">
        <v>9</v>
      </c>
      <c r="C16" s="35" t="s">
        <v>1</v>
      </c>
      <c r="D16" s="36" t="s">
        <v>2</v>
      </c>
      <c r="E16" s="37" t="s">
        <v>3</v>
      </c>
      <c r="F16" s="38" t="s">
        <v>4</v>
      </c>
      <c r="G16" s="18"/>
      <c r="I16" s="21"/>
    </row>
    <row r="17" spans="1:10" ht="17.100000000000001" customHeight="1" x14ac:dyDescent="0.25">
      <c r="A17" s="41">
        <v>1</v>
      </c>
      <c r="B17" s="42" t="s">
        <v>24</v>
      </c>
      <c r="C17" s="47" t="s">
        <v>25</v>
      </c>
      <c r="D17" s="43">
        <v>1</v>
      </c>
      <c r="E17" s="19">
        <f>J17</f>
        <v>512711.8644067797</v>
      </c>
      <c r="F17" s="33">
        <f>+D17*E17</f>
        <v>512711.8644067797</v>
      </c>
      <c r="G17" s="18"/>
      <c r="H17" s="32">
        <f>550000/1.18</f>
        <v>466101.69491525425</v>
      </c>
      <c r="I17" s="21">
        <v>1.1000000000000001</v>
      </c>
      <c r="J17" s="59">
        <f>+H17*I17</f>
        <v>512711.8644067797</v>
      </c>
    </row>
    <row r="18" spans="1:10" ht="17.100000000000001" customHeight="1" x14ac:dyDescent="0.25">
      <c r="A18" s="41">
        <f>+A17+1</f>
        <v>2</v>
      </c>
      <c r="B18" s="44" t="s">
        <v>12</v>
      </c>
      <c r="C18" s="47" t="s">
        <v>11</v>
      </c>
      <c r="D18" s="43">
        <v>15</v>
      </c>
      <c r="E18" s="19">
        <f>+J18</f>
        <v>3600</v>
      </c>
      <c r="F18" s="33">
        <f>+D18*E18</f>
        <v>54000</v>
      </c>
      <c r="H18" s="32">
        <f>45000/15</f>
        <v>3000</v>
      </c>
      <c r="I18" s="21">
        <v>1.2</v>
      </c>
      <c r="J18" s="59">
        <f t="shared" ref="J18:J30" si="0">H18*I18</f>
        <v>3600</v>
      </c>
    </row>
    <row r="19" spans="1:10" ht="17.100000000000001" customHeight="1" x14ac:dyDescent="0.25">
      <c r="A19" s="41">
        <f t="shared" ref="A19:A32" si="1">+A18+1</f>
        <v>3</v>
      </c>
      <c r="B19" s="44" t="s">
        <v>13</v>
      </c>
      <c r="C19" s="47" t="s">
        <v>11</v>
      </c>
      <c r="D19" s="43">
        <v>15</v>
      </c>
      <c r="E19" s="19">
        <v>2000</v>
      </c>
      <c r="F19" s="33">
        <f t="shared" ref="F19:F27" si="2">+D19*E19</f>
        <v>30000</v>
      </c>
      <c r="H19" s="32">
        <f>23000/15</f>
        <v>1533.3333333333333</v>
      </c>
      <c r="I19" s="21">
        <v>1.2</v>
      </c>
      <c r="J19" s="59">
        <f t="shared" si="0"/>
        <v>1839.9999999999998</v>
      </c>
    </row>
    <row r="20" spans="1:10" ht="17.100000000000001" customHeight="1" x14ac:dyDescent="0.25">
      <c r="A20" s="41">
        <f t="shared" si="1"/>
        <v>4</v>
      </c>
      <c r="B20" s="44" t="s">
        <v>26</v>
      </c>
      <c r="C20" s="47" t="s">
        <v>30</v>
      </c>
      <c r="D20" s="43">
        <v>8</v>
      </c>
      <c r="E20" s="19">
        <f>+J20</f>
        <v>3600</v>
      </c>
      <c r="F20" s="33">
        <f t="shared" si="2"/>
        <v>28800</v>
      </c>
      <c r="H20" s="32">
        <v>3000</v>
      </c>
      <c r="I20" s="21">
        <v>1.2</v>
      </c>
      <c r="J20" s="59">
        <f t="shared" si="0"/>
        <v>3600</v>
      </c>
    </row>
    <row r="21" spans="1:10" ht="17.100000000000001" customHeight="1" x14ac:dyDescent="0.25">
      <c r="A21" s="41">
        <f t="shared" si="1"/>
        <v>5</v>
      </c>
      <c r="B21" s="44" t="s">
        <v>35</v>
      </c>
      <c r="C21" s="47" t="s">
        <v>30</v>
      </c>
      <c r="D21" s="43">
        <v>8</v>
      </c>
      <c r="E21" s="19">
        <f>+J21</f>
        <v>3000</v>
      </c>
      <c r="F21" s="33">
        <f t="shared" si="2"/>
        <v>24000</v>
      </c>
      <c r="H21" s="32">
        <v>2500</v>
      </c>
      <c r="I21" s="21">
        <v>1.2</v>
      </c>
      <c r="J21" s="59">
        <f t="shared" si="0"/>
        <v>3000</v>
      </c>
    </row>
    <row r="22" spans="1:10" ht="17.100000000000001" customHeight="1" x14ac:dyDescent="0.25">
      <c r="A22" s="41">
        <f t="shared" si="1"/>
        <v>6</v>
      </c>
      <c r="B22" s="44" t="s">
        <v>34</v>
      </c>
      <c r="C22" s="47" t="s">
        <v>11</v>
      </c>
      <c r="D22" s="43">
        <v>15</v>
      </c>
      <c r="E22" s="19">
        <v>1200</v>
      </c>
      <c r="F22" s="33">
        <f t="shared" si="2"/>
        <v>18000</v>
      </c>
      <c r="H22" s="32">
        <v>992</v>
      </c>
      <c r="I22" s="21">
        <v>1.2</v>
      </c>
      <c r="J22" s="59">
        <f t="shared" si="0"/>
        <v>1190.3999999999999</v>
      </c>
    </row>
    <row r="23" spans="1:10" ht="17.100000000000001" customHeight="1" x14ac:dyDescent="0.25">
      <c r="A23" s="41">
        <f t="shared" si="1"/>
        <v>7</v>
      </c>
      <c r="B23" s="44" t="s">
        <v>14</v>
      </c>
      <c r="C23" s="47" t="s">
        <v>1</v>
      </c>
      <c r="D23" s="43">
        <v>4</v>
      </c>
      <c r="E23" s="19">
        <f>+J23</f>
        <v>1320</v>
      </c>
      <c r="F23" s="33">
        <f t="shared" si="2"/>
        <v>5280</v>
      </c>
      <c r="H23" s="32">
        <v>1100</v>
      </c>
      <c r="I23" s="21">
        <v>1.2</v>
      </c>
      <c r="J23" s="59">
        <f t="shared" si="0"/>
        <v>1320</v>
      </c>
    </row>
    <row r="24" spans="1:10" ht="17.100000000000001" customHeight="1" x14ac:dyDescent="0.25">
      <c r="A24" s="41">
        <f t="shared" si="1"/>
        <v>8</v>
      </c>
      <c r="B24" s="44" t="s">
        <v>15</v>
      </c>
      <c r="C24" s="47" t="s">
        <v>11</v>
      </c>
      <c r="D24" s="43">
        <v>1</v>
      </c>
      <c r="E24" s="19">
        <f>+J24</f>
        <v>5160</v>
      </c>
      <c r="F24" s="33">
        <f t="shared" si="2"/>
        <v>5160</v>
      </c>
      <c r="H24" s="32">
        <v>4300</v>
      </c>
      <c r="I24" s="21">
        <v>1.2</v>
      </c>
      <c r="J24" s="59">
        <f t="shared" si="0"/>
        <v>5160</v>
      </c>
    </row>
    <row r="25" spans="1:10" ht="17.100000000000001" customHeight="1" x14ac:dyDescent="0.25">
      <c r="A25" s="41">
        <f t="shared" si="1"/>
        <v>9</v>
      </c>
      <c r="B25" s="44" t="s">
        <v>16</v>
      </c>
      <c r="C25" s="47" t="s">
        <v>1</v>
      </c>
      <c r="D25" s="43">
        <v>2</v>
      </c>
      <c r="E25" s="53">
        <v>1500</v>
      </c>
      <c r="F25" s="33">
        <f t="shared" si="2"/>
        <v>3000</v>
      </c>
      <c r="G25" s="18"/>
      <c r="H25" s="32">
        <v>1000</v>
      </c>
      <c r="I25" s="21">
        <v>1.2</v>
      </c>
      <c r="J25" s="59">
        <f t="shared" si="0"/>
        <v>1200</v>
      </c>
    </row>
    <row r="26" spans="1:10" s="30" customFormat="1" ht="17.100000000000001" customHeight="1" x14ac:dyDescent="0.25">
      <c r="A26" s="41">
        <f t="shared" si="1"/>
        <v>10</v>
      </c>
      <c r="B26" s="28" t="s">
        <v>18</v>
      </c>
      <c r="C26" s="47" t="s">
        <v>1</v>
      </c>
      <c r="D26" s="43">
        <v>2</v>
      </c>
      <c r="E26" s="54">
        <v>3000</v>
      </c>
      <c r="F26" s="33">
        <f t="shared" si="2"/>
        <v>6000</v>
      </c>
      <c r="G26" s="29"/>
      <c r="H26" s="32">
        <v>2000</v>
      </c>
      <c r="I26" s="21">
        <v>1.2</v>
      </c>
      <c r="J26" s="59">
        <f t="shared" si="0"/>
        <v>2400</v>
      </c>
    </row>
    <row r="27" spans="1:10" s="30" customFormat="1" ht="17.100000000000001" customHeight="1" x14ac:dyDescent="0.25">
      <c r="A27" s="41">
        <f t="shared" si="1"/>
        <v>11</v>
      </c>
      <c r="B27" s="28" t="s">
        <v>27</v>
      </c>
      <c r="C27" s="47" t="s">
        <v>1</v>
      </c>
      <c r="D27" s="43">
        <v>1</v>
      </c>
      <c r="E27" s="54">
        <v>18000</v>
      </c>
      <c r="F27" s="33">
        <f t="shared" si="2"/>
        <v>18000</v>
      </c>
      <c r="G27" s="29"/>
      <c r="H27" s="32">
        <v>13000</v>
      </c>
      <c r="I27" s="21">
        <v>1.2</v>
      </c>
      <c r="J27" s="59">
        <f t="shared" si="0"/>
        <v>15600</v>
      </c>
    </row>
    <row r="28" spans="1:10" s="30" customFormat="1" ht="17.100000000000001" customHeight="1" x14ac:dyDescent="0.25">
      <c r="A28" s="41">
        <f t="shared" si="1"/>
        <v>12</v>
      </c>
      <c r="B28" s="28" t="s">
        <v>31</v>
      </c>
      <c r="C28" s="47" t="s">
        <v>1</v>
      </c>
      <c r="D28" s="43">
        <v>2</v>
      </c>
      <c r="E28" s="54">
        <v>2000</v>
      </c>
      <c r="F28" s="33">
        <f>+D28*E28</f>
        <v>4000</v>
      </c>
      <c r="G28" s="29"/>
      <c r="H28" s="32">
        <v>1100</v>
      </c>
      <c r="I28" s="21">
        <v>1.2</v>
      </c>
      <c r="J28" s="59">
        <f t="shared" si="0"/>
        <v>1320</v>
      </c>
    </row>
    <row r="29" spans="1:10" ht="17.100000000000001" customHeight="1" x14ac:dyDescent="0.25">
      <c r="A29" s="41">
        <f t="shared" si="1"/>
        <v>13</v>
      </c>
      <c r="B29" s="28" t="s">
        <v>19</v>
      </c>
      <c r="C29" s="47" t="s">
        <v>1</v>
      </c>
      <c r="D29" s="43">
        <v>2</v>
      </c>
      <c r="E29" s="54">
        <v>2800</v>
      </c>
      <c r="F29" s="33">
        <f t="shared" ref="F29" si="3">+D29*E29</f>
        <v>5600</v>
      </c>
      <c r="G29" s="18"/>
      <c r="H29" s="32">
        <v>2100</v>
      </c>
      <c r="I29" s="21">
        <v>1.2</v>
      </c>
      <c r="J29" s="59">
        <f t="shared" si="0"/>
        <v>2520</v>
      </c>
    </row>
    <row r="30" spans="1:10" ht="17.100000000000001" customHeight="1" x14ac:dyDescent="0.25">
      <c r="A30" s="41">
        <f t="shared" si="1"/>
        <v>14</v>
      </c>
      <c r="B30" s="61" t="s">
        <v>28</v>
      </c>
      <c r="C30" s="47" t="s">
        <v>1</v>
      </c>
      <c r="D30" s="43">
        <v>4</v>
      </c>
      <c r="E30" s="54">
        <v>1000</v>
      </c>
      <c r="F30" s="33">
        <f>+D30*E30</f>
        <v>4000</v>
      </c>
      <c r="G30" s="18"/>
      <c r="H30" s="32">
        <v>1000</v>
      </c>
      <c r="I30" s="21">
        <v>1.2</v>
      </c>
      <c r="J30" s="59">
        <f t="shared" si="0"/>
        <v>1200</v>
      </c>
    </row>
    <row r="31" spans="1:10" s="30" customFormat="1" ht="17.100000000000001" customHeight="1" x14ac:dyDescent="0.25">
      <c r="A31" s="41">
        <f t="shared" si="1"/>
        <v>15</v>
      </c>
      <c r="B31" s="28" t="s">
        <v>41</v>
      </c>
      <c r="C31" s="47" t="s">
        <v>1</v>
      </c>
      <c r="D31" s="43">
        <v>1</v>
      </c>
      <c r="E31" s="54">
        <v>10000</v>
      </c>
      <c r="F31" s="33">
        <f>+D31*E31</f>
        <v>10000</v>
      </c>
      <c r="G31" s="29"/>
      <c r="H31" s="32"/>
      <c r="I31" s="21"/>
      <c r="J31" s="59">
        <f>H31*I31</f>
        <v>0</v>
      </c>
    </row>
    <row r="32" spans="1:10" s="30" customFormat="1" ht="17.100000000000001" customHeight="1" x14ac:dyDescent="0.25">
      <c r="A32" s="41">
        <f t="shared" si="1"/>
        <v>16</v>
      </c>
      <c r="B32" s="28"/>
      <c r="C32" s="47"/>
      <c r="D32" s="43"/>
      <c r="E32" s="54"/>
      <c r="F32" s="33"/>
      <c r="G32" s="29"/>
      <c r="H32" s="32"/>
      <c r="I32" s="21"/>
      <c r="J32" s="59"/>
    </row>
    <row r="33" spans="1:10" ht="17.100000000000001" customHeight="1" x14ac:dyDescent="0.25">
      <c r="A33" s="41"/>
      <c r="B33" s="61"/>
      <c r="C33" s="47"/>
      <c r="D33" s="43"/>
      <c r="E33" s="54"/>
      <c r="F33" s="33"/>
      <c r="G33" s="18"/>
      <c r="I33" s="21"/>
    </row>
    <row r="34" spans="1:10" ht="17.100000000000001" customHeight="1" x14ac:dyDescent="0.25">
      <c r="A34" s="10"/>
      <c r="B34" s="71" t="s">
        <v>66</v>
      </c>
      <c r="C34" s="7"/>
      <c r="D34" s="74">
        <v>1</v>
      </c>
      <c r="E34" s="75">
        <v>58407.428571428572</v>
      </c>
      <c r="F34" s="67">
        <f>+D34*E34</f>
        <v>58407.428571428572</v>
      </c>
      <c r="G34" s="18"/>
      <c r="I34" s="56"/>
    </row>
    <row r="35" spans="1:10" ht="17.100000000000001" customHeight="1" x14ac:dyDescent="0.25">
      <c r="A35" s="10"/>
      <c r="B35" s="13"/>
      <c r="C35" s="7"/>
      <c r="D35" s="8"/>
      <c r="E35" s="20"/>
      <c r="F35" s="12"/>
      <c r="G35" s="18"/>
      <c r="I35" s="56"/>
    </row>
    <row r="36" spans="1:10" ht="17.100000000000001" customHeight="1" x14ac:dyDescent="0.25">
      <c r="A36" s="10"/>
      <c r="B36" s="58" t="s">
        <v>20</v>
      </c>
      <c r="C36" s="7"/>
      <c r="D36" s="8"/>
      <c r="E36" s="20"/>
      <c r="F36" s="12"/>
      <c r="G36" s="18"/>
      <c r="I36" s="56"/>
    </row>
    <row r="37" spans="1:10" ht="17.100000000000001" customHeight="1" x14ac:dyDescent="0.25">
      <c r="A37" s="10"/>
      <c r="B37" s="57" t="s">
        <v>21</v>
      </c>
      <c r="C37" s="7"/>
      <c r="D37" s="8"/>
      <c r="E37" s="20"/>
      <c r="F37" s="12"/>
      <c r="G37" s="18"/>
      <c r="I37" s="56"/>
    </row>
    <row r="38" spans="1:10" ht="17.100000000000001" customHeight="1" x14ac:dyDescent="0.25">
      <c r="A38" s="10"/>
      <c r="B38" s="57" t="s">
        <v>22</v>
      </c>
      <c r="C38" s="7"/>
      <c r="D38" s="8"/>
      <c r="E38" s="20"/>
      <c r="F38" s="12"/>
      <c r="G38" s="18"/>
      <c r="I38" s="56"/>
    </row>
    <row r="39" spans="1:10" ht="17.100000000000001" customHeight="1" x14ac:dyDescent="0.25">
      <c r="A39" s="10"/>
      <c r="B39" s="57" t="s">
        <v>23</v>
      </c>
      <c r="C39" s="7"/>
      <c r="D39" s="8"/>
      <c r="E39" s="20"/>
      <c r="F39" s="12"/>
      <c r="G39" s="18"/>
      <c r="I39" s="56"/>
    </row>
    <row r="40" spans="1:10" ht="17.100000000000001" customHeight="1" x14ac:dyDescent="0.25">
      <c r="A40" s="6"/>
      <c r="B40" s="45"/>
      <c r="C40" s="7"/>
      <c r="D40" s="11"/>
      <c r="E40" s="25"/>
      <c r="F40" s="12"/>
      <c r="G40" s="18"/>
      <c r="I40" s="56"/>
    </row>
    <row r="41" spans="1:10" s="17" customFormat="1" ht="17.100000000000001" customHeight="1" x14ac:dyDescent="0.25">
      <c r="A41" s="82" t="s">
        <v>10</v>
      </c>
      <c r="B41" s="82"/>
      <c r="C41" s="82"/>
      <c r="D41" s="82"/>
      <c r="E41" s="82"/>
      <c r="F41" s="22">
        <f>SUM(F17:F40)</f>
        <v>786959.29297820816</v>
      </c>
      <c r="G41" s="18"/>
      <c r="H41" s="32"/>
      <c r="I41" s="21"/>
      <c r="J41" s="59"/>
    </row>
    <row r="42" spans="1:10" s="17" customFormat="1" ht="17.100000000000001" customHeight="1" x14ac:dyDescent="0.25">
      <c r="A42" s="82" t="s">
        <v>5</v>
      </c>
      <c r="B42" s="82"/>
      <c r="C42" s="82"/>
      <c r="D42" s="82"/>
      <c r="E42" s="82"/>
      <c r="F42" s="34">
        <f>+F41*0.18</f>
        <v>141652.67273607745</v>
      </c>
      <c r="G42" s="18"/>
      <c r="H42" s="32"/>
      <c r="I42" s="21"/>
      <c r="J42" s="59"/>
    </row>
    <row r="43" spans="1:10" s="17" customFormat="1" ht="17.100000000000001" customHeight="1" x14ac:dyDescent="0.25">
      <c r="A43" s="82" t="s">
        <v>6</v>
      </c>
      <c r="B43" s="82"/>
      <c r="C43" s="82"/>
      <c r="D43" s="82"/>
      <c r="E43" s="82"/>
      <c r="F43" s="22">
        <f>SUM(F41:F42)</f>
        <v>928611.96571428562</v>
      </c>
      <c r="G43" s="18"/>
      <c r="H43" s="32"/>
      <c r="I43" s="21"/>
      <c r="J43" s="59"/>
    </row>
    <row r="44" spans="1:10" s="17" customFormat="1" ht="17.100000000000001" customHeight="1" x14ac:dyDescent="0.25">
      <c r="C44" s="48"/>
      <c r="E44" s="18"/>
      <c r="G44" s="18"/>
      <c r="H44" s="32"/>
      <c r="I44" s="21"/>
      <c r="J44" s="59"/>
    </row>
    <row r="45" spans="1:10" s="17" customFormat="1" ht="17.100000000000001" customHeight="1" x14ac:dyDescent="0.25">
      <c r="A45" s="26" t="s">
        <v>8</v>
      </c>
      <c r="C45" s="48"/>
      <c r="E45" s="18"/>
      <c r="G45" s="18"/>
      <c r="H45" s="32"/>
      <c r="I45" s="21"/>
      <c r="J45" s="59"/>
    </row>
    <row r="46" spans="1:10" s="17" customFormat="1" ht="17.100000000000001" customHeight="1" x14ac:dyDescent="0.25">
      <c r="A46" s="39" t="s">
        <v>70</v>
      </c>
      <c r="C46" s="48"/>
      <c r="E46" s="18"/>
      <c r="G46" s="18"/>
      <c r="H46" s="32"/>
      <c r="I46" s="21"/>
      <c r="J46" s="59"/>
    </row>
    <row r="47" spans="1:10" s="17" customFormat="1" ht="17.100000000000001" customHeight="1" x14ac:dyDescent="0.25">
      <c r="C47" s="48"/>
      <c r="E47" s="18"/>
      <c r="G47" s="18"/>
      <c r="H47" s="32"/>
      <c r="I47" s="21"/>
      <c r="J47" s="59"/>
    </row>
    <row r="48" spans="1:10" s="17" customFormat="1" ht="17.100000000000001" customHeight="1" x14ac:dyDescent="0.25">
      <c r="A48" s="27" t="s">
        <v>7</v>
      </c>
      <c r="C48" s="48"/>
      <c r="E48" s="18"/>
      <c r="G48" s="18"/>
      <c r="H48" s="32"/>
      <c r="I48" s="21"/>
      <c r="J48" s="59"/>
    </row>
    <row r="49" spans="3:10" s="17" customFormat="1" ht="17.100000000000001" customHeight="1" x14ac:dyDescent="0.25">
      <c r="C49" s="48"/>
      <c r="E49" s="18"/>
      <c r="G49" s="18"/>
      <c r="H49" s="32"/>
      <c r="I49" s="21"/>
      <c r="J49" s="59"/>
    </row>
    <row r="50" spans="3:10" s="17" customFormat="1" ht="17.100000000000001" customHeight="1" x14ac:dyDescent="0.25">
      <c r="C50" s="48"/>
      <c r="E50" s="18"/>
      <c r="G50" s="18"/>
      <c r="H50" s="32"/>
      <c r="I50" s="21"/>
      <c r="J50" s="59"/>
    </row>
  </sheetData>
  <mergeCells count="4">
    <mergeCell ref="E14:F14"/>
    <mergeCell ref="A41:E41"/>
    <mergeCell ref="A42:E42"/>
    <mergeCell ref="A43:E4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3EBB5-870B-4CC1-A466-DCE063628035}">
  <dimension ref="A1:J47"/>
  <sheetViews>
    <sheetView zoomScaleNormal="100" workbookViewId="0">
      <selection activeCell="B26" sqref="B26"/>
    </sheetView>
  </sheetViews>
  <sheetFormatPr baseColWidth="10" defaultColWidth="9.140625" defaultRowHeight="17.100000000000001" customHeight="1" x14ac:dyDescent="0.25"/>
  <cols>
    <col min="1" max="1" width="4.7109375" style="9" customWidth="1"/>
    <col min="2" max="2" width="50.140625" style="4" customWidth="1"/>
    <col min="3" max="3" width="7.85546875" style="49" customWidth="1"/>
    <col min="4" max="4" width="10" style="14" customWidth="1"/>
    <col min="5" max="5" width="15.85546875" style="14" customWidth="1"/>
    <col min="6" max="6" width="15.7109375" style="4" bestFit="1" customWidth="1"/>
    <col min="7" max="7" width="8.7109375" style="14" customWidth="1"/>
    <col min="8" max="8" width="13.28515625" style="32" customWidth="1"/>
    <col min="9" max="9" width="9" style="55" customWidth="1"/>
    <col min="10" max="10" width="12.42578125" style="59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0" ht="17.100000000000001" customHeight="1" x14ac:dyDescent="0.25">
      <c r="A1" s="1"/>
      <c r="B1" s="1"/>
      <c r="C1" s="31"/>
      <c r="D1" s="2"/>
      <c r="E1" s="2"/>
      <c r="F1" s="3"/>
    </row>
    <row r="2" spans="1:10" ht="17.100000000000001" customHeight="1" x14ac:dyDescent="0.25">
      <c r="A2" s="1"/>
      <c r="B2" s="1"/>
      <c r="C2" s="31"/>
      <c r="D2" s="2"/>
      <c r="E2" s="2"/>
      <c r="F2" s="3"/>
    </row>
    <row r="3" spans="1:10" ht="17.100000000000001" customHeight="1" x14ac:dyDescent="0.25">
      <c r="A3" s="5"/>
      <c r="B3" s="1"/>
      <c r="C3" s="31"/>
      <c r="D3" s="2"/>
      <c r="E3" s="2"/>
      <c r="F3" s="3"/>
    </row>
    <row r="4" spans="1:10" ht="17.100000000000001" customHeight="1" x14ac:dyDescent="0.25">
      <c r="B4" s="1"/>
      <c r="C4" s="31"/>
      <c r="D4" s="2"/>
      <c r="E4" s="2"/>
      <c r="F4" s="3"/>
    </row>
    <row r="5" spans="1:10" ht="17.100000000000001" customHeight="1" x14ac:dyDescent="0.25">
      <c r="A5" s="5" t="s">
        <v>43</v>
      </c>
      <c r="B5" s="1"/>
      <c r="C5" s="31"/>
      <c r="D5" s="2"/>
      <c r="E5" s="2"/>
      <c r="F5" s="3"/>
    </row>
    <row r="6" spans="1:10" ht="17.100000000000001" customHeight="1" x14ac:dyDescent="0.25">
      <c r="A6" s="5"/>
      <c r="B6" s="40"/>
      <c r="C6" s="31"/>
      <c r="D6" s="2"/>
      <c r="E6" s="2"/>
      <c r="F6" s="3"/>
    </row>
    <row r="7" spans="1:10" s="17" customFormat="1" ht="17.100000000000001" customHeight="1" x14ac:dyDescent="0.25">
      <c r="B7" s="15"/>
      <c r="C7" s="46"/>
      <c r="D7" s="16"/>
      <c r="E7" s="2"/>
      <c r="F7" s="23"/>
      <c r="G7" s="18"/>
      <c r="H7" s="32"/>
      <c r="I7" s="21"/>
      <c r="J7" s="59"/>
    </row>
    <row r="8" spans="1:10" s="17" customFormat="1" ht="17.100000000000001" customHeight="1" x14ac:dyDescent="0.25">
      <c r="A8" s="52" t="s">
        <v>39</v>
      </c>
      <c r="B8" s="51"/>
      <c r="C8" s="51"/>
      <c r="D8" s="16"/>
      <c r="E8" s="2"/>
      <c r="F8" s="23"/>
      <c r="G8" s="18"/>
      <c r="H8" s="50"/>
      <c r="I8" s="21"/>
      <c r="J8" s="59"/>
    </row>
    <row r="9" spans="1:10" s="17" customFormat="1" ht="17.100000000000001" customHeight="1" x14ac:dyDescent="0.25">
      <c r="A9" s="60" t="s">
        <v>40</v>
      </c>
      <c r="B9" s="51"/>
      <c r="C9" s="51"/>
      <c r="D9" s="24"/>
      <c r="G9" s="18"/>
      <c r="H9" s="50"/>
      <c r="I9" s="21"/>
      <c r="J9" s="59"/>
    </row>
    <row r="10" spans="1:10" s="17" customFormat="1" ht="17.100000000000001" customHeight="1" x14ac:dyDescent="0.25">
      <c r="A10" s="60" t="s">
        <v>33</v>
      </c>
      <c r="B10" s="51"/>
      <c r="C10" s="51"/>
      <c r="D10" s="24"/>
      <c r="E10" s="81" t="s">
        <v>69</v>
      </c>
      <c r="F10" s="81"/>
      <c r="G10" s="18"/>
      <c r="H10" s="50"/>
      <c r="I10" s="21"/>
      <c r="J10" s="59"/>
    </row>
    <row r="11" spans="1:10" s="17" customFormat="1" ht="17.100000000000001" customHeight="1" x14ac:dyDescent="0.25">
      <c r="A11" s="21"/>
      <c r="B11" s="21"/>
      <c r="C11" s="21"/>
      <c r="D11" s="21"/>
      <c r="G11" s="18"/>
      <c r="H11" s="32"/>
      <c r="I11" s="21"/>
      <c r="J11" s="59"/>
    </row>
    <row r="12" spans="1:10" ht="17.100000000000001" customHeight="1" x14ac:dyDescent="0.25">
      <c r="A12" s="35" t="s">
        <v>0</v>
      </c>
      <c r="B12" s="35" t="s">
        <v>9</v>
      </c>
      <c r="C12" s="35" t="s">
        <v>1</v>
      </c>
      <c r="D12" s="36" t="s">
        <v>2</v>
      </c>
      <c r="E12" s="37" t="s">
        <v>3</v>
      </c>
      <c r="F12" s="38" t="s">
        <v>4</v>
      </c>
      <c r="G12" s="18"/>
      <c r="I12" s="21"/>
    </row>
    <row r="13" spans="1:10" ht="17.100000000000001" customHeight="1" x14ac:dyDescent="0.25">
      <c r="A13" s="41"/>
      <c r="B13" s="42" t="s">
        <v>79</v>
      </c>
      <c r="C13" s="47" t="s">
        <v>25</v>
      </c>
      <c r="D13" s="43">
        <v>1</v>
      </c>
      <c r="E13" s="19">
        <f>J13</f>
        <v>512711.8644067797</v>
      </c>
      <c r="F13" s="33">
        <f>+D13*E13</f>
        <v>512711.8644067797</v>
      </c>
      <c r="G13" s="18"/>
      <c r="H13" s="32">
        <f>550000/1.18</f>
        <v>466101.69491525425</v>
      </c>
      <c r="I13" s="21">
        <v>1.1000000000000001</v>
      </c>
      <c r="J13" s="59">
        <f>+H13*I13</f>
        <v>512711.8644067797</v>
      </c>
    </row>
    <row r="14" spans="1:10" ht="17.100000000000001" customHeight="1" x14ac:dyDescent="0.25">
      <c r="A14" s="41"/>
      <c r="B14" s="72" t="s">
        <v>71</v>
      </c>
      <c r="C14" s="47" t="s">
        <v>42</v>
      </c>
      <c r="D14" s="43">
        <v>1</v>
      </c>
      <c r="E14" s="19">
        <v>274247.42857142858</v>
      </c>
      <c r="F14" s="33">
        <f>+D14*E14</f>
        <v>274247.42857142858</v>
      </c>
      <c r="G14" s="18"/>
      <c r="I14" s="21"/>
    </row>
    <row r="15" spans="1:10" ht="17.100000000000001" customHeight="1" x14ac:dyDescent="0.25">
      <c r="A15" s="41"/>
      <c r="B15" s="68" t="s">
        <v>12</v>
      </c>
      <c r="C15" s="47"/>
      <c r="D15" s="43"/>
      <c r="E15" s="19"/>
      <c r="F15" s="33"/>
      <c r="H15" s="32">
        <f>45000/15</f>
        <v>3000</v>
      </c>
      <c r="I15" s="21">
        <v>1.2</v>
      </c>
      <c r="J15" s="59">
        <f t="shared" ref="J15:J27" si="0">H15*I15</f>
        <v>3600</v>
      </c>
    </row>
    <row r="16" spans="1:10" ht="17.100000000000001" customHeight="1" x14ac:dyDescent="0.25">
      <c r="A16" s="41"/>
      <c r="B16" s="68" t="s">
        <v>13</v>
      </c>
      <c r="C16" s="47"/>
      <c r="D16" s="43"/>
      <c r="E16" s="19"/>
      <c r="F16" s="33"/>
      <c r="H16" s="32">
        <f>23000/15</f>
        <v>1533.3333333333333</v>
      </c>
      <c r="I16" s="21">
        <v>1.2</v>
      </c>
      <c r="J16" s="59">
        <f t="shared" si="0"/>
        <v>1839.9999999999998</v>
      </c>
    </row>
    <row r="17" spans="1:10" ht="17.100000000000001" customHeight="1" x14ac:dyDescent="0.25">
      <c r="A17" s="41"/>
      <c r="B17" s="68" t="s">
        <v>26</v>
      </c>
      <c r="C17" s="47"/>
      <c r="D17" s="43"/>
      <c r="E17" s="19"/>
      <c r="F17" s="33"/>
      <c r="H17" s="32">
        <v>3000</v>
      </c>
      <c r="I17" s="21">
        <v>1.2</v>
      </c>
      <c r="J17" s="59">
        <f t="shared" si="0"/>
        <v>3600</v>
      </c>
    </row>
    <row r="18" spans="1:10" ht="17.100000000000001" customHeight="1" x14ac:dyDescent="0.25">
      <c r="A18" s="41"/>
      <c r="B18" s="68" t="s">
        <v>35</v>
      </c>
      <c r="C18" s="47"/>
      <c r="D18" s="43"/>
      <c r="E18" s="19"/>
      <c r="F18" s="33"/>
      <c r="H18" s="32">
        <v>2500</v>
      </c>
      <c r="I18" s="21">
        <v>1.2</v>
      </c>
      <c r="J18" s="59">
        <f t="shared" si="0"/>
        <v>3000</v>
      </c>
    </row>
    <row r="19" spans="1:10" ht="17.100000000000001" customHeight="1" x14ac:dyDescent="0.25">
      <c r="A19" s="41"/>
      <c r="B19" s="68" t="s">
        <v>34</v>
      </c>
      <c r="C19" s="47"/>
      <c r="D19" s="43"/>
      <c r="E19" s="19"/>
      <c r="F19" s="33"/>
      <c r="H19" s="32">
        <v>992</v>
      </c>
      <c r="I19" s="21">
        <v>1.2</v>
      </c>
      <c r="J19" s="59">
        <f t="shared" si="0"/>
        <v>1190.3999999999999</v>
      </c>
    </row>
    <row r="20" spans="1:10" ht="17.100000000000001" customHeight="1" x14ac:dyDescent="0.25">
      <c r="A20" s="41"/>
      <c r="B20" s="68" t="s">
        <v>14</v>
      </c>
      <c r="C20" s="47"/>
      <c r="D20" s="43"/>
      <c r="E20" s="19"/>
      <c r="F20" s="33"/>
      <c r="H20" s="32">
        <v>1100</v>
      </c>
      <c r="I20" s="21">
        <v>1.2</v>
      </c>
      <c r="J20" s="59">
        <f t="shared" si="0"/>
        <v>1320</v>
      </c>
    </row>
    <row r="21" spans="1:10" ht="17.100000000000001" customHeight="1" x14ac:dyDescent="0.25">
      <c r="A21" s="41"/>
      <c r="B21" s="68" t="s">
        <v>15</v>
      </c>
      <c r="C21" s="47"/>
      <c r="D21" s="43"/>
      <c r="E21" s="19"/>
      <c r="F21" s="33"/>
      <c r="H21" s="32">
        <v>4300</v>
      </c>
      <c r="I21" s="21">
        <v>1.2</v>
      </c>
      <c r="J21" s="59">
        <f t="shared" si="0"/>
        <v>5160</v>
      </c>
    </row>
    <row r="22" spans="1:10" ht="17.100000000000001" customHeight="1" x14ac:dyDescent="0.25">
      <c r="A22" s="41"/>
      <c r="B22" s="68" t="s">
        <v>16</v>
      </c>
      <c r="C22" s="47"/>
      <c r="D22" s="43"/>
      <c r="E22" s="53"/>
      <c r="F22" s="33"/>
      <c r="G22" s="18"/>
      <c r="H22" s="32">
        <v>1000</v>
      </c>
      <c r="I22" s="21">
        <v>1.2</v>
      </c>
      <c r="J22" s="59">
        <f t="shared" si="0"/>
        <v>1200</v>
      </c>
    </row>
    <row r="23" spans="1:10" s="30" customFormat="1" ht="17.100000000000001" customHeight="1" x14ac:dyDescent="0.25">
      <c r="A23" s="41"/>
      <c r="B23" s="69" t="s">
        <v>18</v>
      </c>
      <c r="C23" s="47"/>
      <c r="D23" s="43"/>
      <c r="E23" s="54"/>
      <c r="F23" s="33"/>
      <c r="G23" s="29"/>
      <c r="H23" s="32">
        <v>2000</v>
      </c>
      <c r="I23" s="21">
        <v>1.2</v>
      </c>
      <c r="J23" s="59">
        <f t="shared" si="0"/>
        <v>2400</v>
      </c>
    </row>
    <row r="24" spans="1:10" s="30" customFormat="1" ht="17.100000000000001" customHeight="1" x14ac:dyDescent="0.25">
      <c r="A24" s="41"/>
      <c r="B24" s="69" t="s">
        <v>27</v>
      </c>
      <c r="C24" s="47"/>
      <c r="D24" s="43"/>
      <c r="E24" s="54"/>
      <c r="F24" s="33"/>
      <c r="G24" s="29"/>
      <c r="H24" s="32">
        <v>13000</v>
      </c>
      <c r="I24" s="21">
        <v>1.2</v>
      </c>
      <c r="J24" s="59">
        <f t="shared" si="0"/>
        <v>15600</v>
      </c>
    </row>
    <row r="25" spans="1:10" s="30" customFormat="1" ht="17.100000000000001" customHeight="1" x14ac:dyDescent="0.25">
      <c r="A25" s="41"/>
      <c r="B25" s="69" t="s">
        <v>31</v>
      </c>
      <c r="C25" s="47"/>
      <c r="D25" s="43"/>
      <c r="E25" s="54"/>
      <c r="F25" s="33"/>
      <c r="G25" s="29"/>
      <c r="H25" s="32">
        <v>1100</v>
      </c>
      <c r="I25" s="21">
        <v>1.2</v>
      </c>
      <c r="J25" s="59">
        <f t="shared" si="0"/>
        <v>1320</v>
      </c>
    </row>
    <row r="26" spans="1:10" ht="17.100000000000001" customHeight="1" x14ac:dyDescent="0.25">
      <c r="A26" s="41"/>
      <c r="B26" s="69" t="s">
        <v>19</v>
      </c>
      <c r="C26" s="47"/>
      <c r="D26" s="43"/>
      <c r="E26" s="54"/>
      <c r="F26" s="33"/>
      <c r="G26" s="18"/>
      <c r="H26" s="32">
        <v>2100</v>
      </c>
      <c r="I26" s="21">
        <v>1.2</v>
      </c>
      <c r="J26" s="59">
        <f t="shared" si="0"/>
        <v>2520</v>
      </c>
    </row>
    <row r="27" spans="1:10" ht="17.100000000000001" customHeight="1" x14ac:dyDescent="0.25">
      <c r="A27" s="41"/>
      <c r="B27" s="70" t="s">
        <v>28</v>
      </c>
      <c r="C27" s="47"/>
      <c r="D27" s="43"/>
      <c r="E27" s="54"/>
      <c r="F27" s="33"/>
      <c r="G27" s="18"/>
      <c r="H27" s="32">
        <v>1000</v>
      </c>
      <c r="I27" s="21">
        <v>1.2</v>
      </c>
      <c r="J27" s="59">
        <f t="shared" si="0"/>
        <v>1200</v>
      </c>
    </row>
    <row r="28" spans="1:10" s="30" customFormat="1" ht="17.100000000000001" customHeight="1" x14ac:dyDescent="0.25">
      <c r="A28" s="41"/>
      <c r="B28" s="69" t="s">
        <v>41</v>
      </c>
      <c r="C28" s="47"/>
      <c r="D28" s="43"/>
      <c r="E28" s="54"/>
      <c r="F28" s="33"/>
      <c r="G28" s="29"/>
      <c r="H28" s="32"/>
      <c r="I28" s="21"/>
      <c r="J28" s="59">
        <f>H28*I28</f>
        <v>0</v>
      </c>
    </row>
    <row r="29" spans="1:10" s="30" customFormat="1" ht="17.100000000000001" customHeight="1" x14ac:dyDescent="0.25">
      <c r="A29" s="41"/>
      <c r="B29" s="28"/>
      <c r="C29" s="47"/>
      <c r="D29" s="43"/>
      <c r="E29" s="54"/>
      <c r="F29" s="33"/>
      <c r="G29" s="29"/>
      <c r="H29" s="32"/>
      <c r="I29" s="21"/>
      <c r="J29" s="59"/>
    </row>
    <row r="30" spans="1:10" ht="17.100000000000001" customHeight="1" x14ac:dyDescent="0.25">
      <c r="A30" s="41"/>
      <c r="B30" s="61"/>
      <c r="C30" s="47"/>
      <c r="D30" s="43"/>
      <c r="E30" s="54"/>
      <c r="F30" s="33"/>
      <c r="G30" s="18"/>
      <c r="I30" s="21"/>
    </row>
    <row r="31" spans="1:10" ht="17.100000000000001" customHeight="1" x14ac:dyDescent="0.25">
      <c r="A31" s="10"/>
      <c r="B31" s="77" t="s">
        <v>74</v>
      </c>
      <c r="C31" s="7"/>
      <c r="D31" s="8"/>
      <c r="E31" s="20"/>
      <c r="F31" s="12"/>
      <c r="G31" s="18"/>
      <c r="I31" s="56"/>
    </row>
    <row r="32" spans="1:10" ht="17.100000000000001" customHeight="1" x14ac:dyDescent="0.25">
      <c r="A32" s="10"/>
      <c r="B32" s="77"/>
      <c r="C32" s="7"/>
      <c r="D32" s="8"/>
      <c r="E32" s="20"/>
      <c r="F32" s="12"/>
      <c r="G32" s="18"/>
      <c r="I32" s="56"/>
    </row>
    <row r="33" spans="1:10" ht="17.100000000000001" customHeight="1" x14ac:dyDescent="0.25">
      <c r="A33" s="10"/>
      <c r="B33" s="13"/>
      <c r="C33" s="7"/>
      <c r="D33" s="8"/>
      <c r="E33" s="20"/>
      <c r="F33" s="12"/>
      <c r="G33" s="18"/>
      <c r="I33" s="56"/>
    </row>
    <row r="34" spans="1:10" ht="17.100000000000001" customHeight="1" x14ac:dyDescent="0.25">
      <c r="A34" s="10"/>
      <c r="B34" s="58" t="s">
        <v>20</v>
      </c>
      <c r="C34" s="7"/>
      <c r="D34" s="8"/>
      <c r="E34" s="20"/>
      <c r="F34" s="12"/>
      <c r="G34" s="18"/>
      <c r="I34" s="56"/>
    </row>
    <row r="35" spans="1:10" ht="17.100000000000001" customHeight="1" x14ac:dyDescent="0.25">
      <c r="A35" s="10"/>
      <c r="B35" s="57" t="s">
        <v>21</v>
      </c>
      <c r="C35" s="7"/>
      <c r="D35" s="8"/>
      <c r="E35" s="20"/>
      <c r="F35" s="12"/>
      <c r="G35" s="18"/>
      <c r="I35" s="56"/>
    </row>
    <row r="36" spans="1:10" ht="17.100000000000001" customHeight="1" x14ac:dyDescent="0.25">
      <c r="A36" s="10"/>
      <c r="B36" s="57" t="s">
        <v>22</v>
      </c>
      <c r="C36" s="7"/>
      <c r="D36" s="8"/>
      <c r="E36" s="20"/>
      <c r="F36" s="12"/>
      <c r="G36" s="18"/>
      <c r="I36" s="56"/>
    </row>
    <row r="37" spans="1:10" ht="17.100000000000001" customHeight="1" x14ac:dyDescent="0.25">
      <c r="A37" s="10"/>
      <c r="B37" s="57" t="s">
        <v>23</v>
      </c>
      <c r="C37" s="7"/>
      <c r="D37" s="8"/>
      <c r="E37" s="20"/>
      <c r="F37" s="12"/>
      <c r="G37" s="18"/>
      <c r="I37" s="56"/>
    </row>
    <row r="38" spans="1:10" s="17" customFormat="1" ht="17.100000000000001" customHeight="1" x14ac:dyDescent="0.25">
      <c r="A38" s="82" t="s">
        <v>10</v>
      </c>
      <c r="B38" s="82"/>
      <c r="C38" s="82"/>
      <c r="D38" s="82"/>
      <c r="E38" s="82"/>
      <c r="F38" s="22">
        <f>SUM(F13:F37)</f>
        <v>786959.29297820828</v>
      </c>
      <c r="G38" s="18"/>
      <c r="H38" s="32"/>
      <c r="I38" s="21"/>
      <c r="J38" s="59"/>
    </row>
    <row r="39" spans="1:10" s="17" customFormat="1" ht="17.100000000000001" customHeight="1" x14ac:dyDescent="0.25">
      <c r="A39" s="82" t="s">
        <v>5</v>
      </c>
      <c r="B39" s="82"/>
      <c r="C39" s="82"/>
      <c r="D39" s="82"/>
      <c r="E39" s="82"/>
      <c r="F39" s="34">
        <f>+F38*0.18</f>
        <v>141652.67273607748</v>
      </c>
      <c r="G39" s="18"/>
      <c r="H39" s="32"/>
      <c r="I39" s="21"/>
      <c r="J39" s="59"/>
    </row>
    <row r="40" spans="1:10" s="17" customFormat="1" ht="17.100000000000001" customHeight="1" x14ac:dyDescent="0.25">
      <c r="A40" s="82" t="s">
        <v>6</v>
      </c>
      <c r="B40" s="82"/>
      <c r="C40" s="82"/>
      <c r="D40" s="82"/>
      <c r="E40" s="82"/>
      <c r="F40" s="22">
        <f>SUM(F38:F39)</f>
        <v>928611.96571428573</v>
      </c>
      <c r="G40" s="18"/>
      <c r="H40" s="32"/>
      <c r="I40" s="21"/>
      <c r="J40" s="59"/>
    </row>
    <row r="41" spans="1:10" s="17" customFormat="1" ht="17.100000000000001" customHeight="1" x14ac:dyDescent="0.25">
      <c r="C41" s="48"/>
      <c r="E41" s="18"/>
      <c r="G41" s="18"/>
      <c r="H41" s="32"/>
      <c r="I41" s="21"/>
      <c r="J41" s="59"/>
    </row>
    <row r="42" spans="1:10" s="17" customFormat="1" ht="17.100000000000001" customHeight="1" x14ac:dyDescent="0.25">
      <c r="A42" s="26" t="s">
        <v>8</v>
      </c>
      <c r="C42" s="48"/>
      <c r="E42" s="18"/>
      <c r="G42" s="18"/>
      <c r="H42" s="32"/>
      <c r="I42" s="21"/>
      <c r="J42" s="59"/>
    </row>
    <row r="43" spans="1:10" s="17" customFormat="1" ht="17.100000000000001" customHeight="1" x14ac:dyDescent="0.25">
      <c r="A43" s="39" t="s">
        <v>70</v>
      </c>
      <c r="C43" s="48"/>
      <c r="E43" s="18"/>
      <c r="G43" s="18"/>
      <c r="H43" s="32"/>
      <c r="I43" s="21"/>
      <c r="J43" s="59"/>
    </row>
    <row r="44" spans="1:10" s="17" customFormat="1" ht="17.100000000000001" customHeight="1" x14ac:dyDescent="0.25">
      <c r="C44" s="48"/>
      <c r="E44" s="18"/>
      <c r="G44" s="18"/>
      <c r="H44" s="32"/>
      <c r="I44" s="21"/>
      <c r="J44" s="59"/>
    </row>
    <row r="45" spans="1:10" s="17" customFormat="1" ht="17.100000000000001" customHeight="1" x14ac:dyDescent="0.25">
      <c r="A45" s="27" t="s">
        <v>7</v>
      </c>
      <c r="C45" s="48"/>
      <c r="E45" s="18"/>
      <c r="G45" s="18"/>
      <c r="H45" s="32"/>
      <c r="I45" s="21"/>
      <c r="J45" s="59"/>
    </row>
    <row r="46" spans="1:10" s="17" customFormat="1" ht="17.100000000000001" customHeight="1" x14ac:dyDescent="0.25">
      <c r="C46" s="48"/>
      <c r="E46" s="18"/>
      <c r="G46" s="18"/>
      <c r="H46" s="32"/>
      <c r="I46" s="21"/>
      <c r="J46" s="59"/>
    </row>
    <row r="47" spans="1:10" s="17" customFormat="1" ht="17.100000000000001" customHeight="1" x14ac:dyDescent="0.25">
      <c r="C47" s="48"/>
      <c r="E47" s="18"/>
      <c r="G47" s="18"/>
      <c r="H47" s="32"/>
      <c r="I47" s="21"/>
      <c r="J47" s="59"/>
    </row>
  </sheetData>
  <mergeCells count="4">
    <mergeCell ref="E10:F10"/>
    <mergeCell ref="A38:E38"/>
    <mergeCell ref="A39:E39"/>
    <mergeCell ref="A40:E40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523D7-0C26-4525-B7A1-8A481B4991A5}">
  <dimension ref="A1:Q52"/>
  <sheetViews>
    <sheetView topLeftCell="A14" zoomScaleNormal="100" workbookViewId="0">
      <selection activeCell="I36" sqref="I36"/>
    </sheetView>
  </sheetViews>
  <sheetFormatPr baseColWidth="10" defaultColWidth="9.140625" defaultRowHeight="17.100000000000001" customHeight="1" x14ac:dyDescent="0.25"/>
  <cols>
    <col min="1" max="1" width="6.140625" style="9" customWidth="1"/>
    <col min="2" max="2" width="55.5703125" style="4" customWidth="1"/>
    <col min="3" max="3" width="7.85546875" style="49" customWidth="1"/>
    <col min="4" max="4" width="10" style="14" customWidth="1"/>
    <col min="5" max="5" width="15.85546875" style="14" customWidth="1"/>
    <col min="6" max="6" width="15.7109375" style="4" bestFit="1" customWidth="1"/>
    <col min="7" max="7" width="8.7109375" style="14" customWidth="1"/>
    <col min="8" max="8" width="13.28515625" style="32" customWidth="1"/>
    <col min="9" max="9" width="9" style="55" customWidth="1"/>
    <col min="10" max="10" width="12.42578125" style="59" customWidth="1"/>
    <col min="11" max="16" width="9.140625" style="4"/>
    <col min="17" max="17" width="13.28515625" style="62" bestFit="1" customWidth="1"/>
    <col min="18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7" ht="17.100000000000001" customHeight="1" x14ac:dyDescent="0.25">
      <c r="A1" s="1"/>
      <c r="B1" s="1"/>
      <c r="C1" s="31"/>
      <c r="D1" s="2"/>
      <c r="E1" s="2"/>
      <c r="F1" s="3"/>
    </row>
    <row r="2" spans="1:17" ht="17.100000000000001" customHeight="1" x14ac:dyDescent="0.25">
      <c r="A2" s="1"/>
      <c r="B2" s="1"/>
      <c r="C2" s="31"/>
      <c r="D2" s="2"/>
      <c r="E2" s="2"/>
      <c r="F2" s="3"/>
    </row>
    <row r="3" spans="1:17" ht="17.100000000000001" customHeight="1" x14ac:dyDescent="0.25">
      <c r="A3" s="1"/>
      <c r="B3" s="1"/>
      <c r="C3" s="31"/>
      <c r="D3" s="2"/>
      <c r="E3" s="2"/>
      <c r="F3" s="3"/>
    </row>
    <row r="4" spans="1:17" ht="17.100000000000001" customHeight="1" x14ac:dyDescent="0.25">
      <c r="A4" s="1"/>
      <c r="B4" s="1"/>
      <c r="C4" s="31"/>
      <c r="D4" s="2"/>
      <c r="E4" s="2"/>
      <c r="F4" s="3"/>
    </row>
    <row r="5" spans="1:17" ht="17.100000000000001" customHeight="1" x14ac:dyDescent="0.25">
      <c r="A5" s="1"/>
      <c r="B5" s="1"/>
      <c r="C5" s="31"/>
      <c r="D5" s="2"/>
      <c r="E5" s="2"/>
      <c r="F5" s="3"/>
    </row>
    <row r="6" spans="1:17" ht="17.100000000000001" customHeight="1" x14ac:dyDescent="0.25">
      <c r="A6" s="1"/>
      <c r="B6" s="1"/>
      <c r="C6" s="31"/>
      <c r="D6" s="2"/>
      <c r="E6" s="2"/>
      <c r="F6" s="3"/>
    </row>
    <row r="7" spans="1:17" ht="17.100000000000001" customHeight="1" x14ac:dyDescent="0.25">
      <c r="A7" s="5"/>
      <c r="B7" s="1"/>
      <c r="C7" s="31"/>
      <c r="D7" s="2"/>
      <c r="E7" s="2"/>
      <c r="F7" s="3"/>
    </row>
    <row r="8" spans="1:17" ht="17.100000000000001" customHeight="1" x14ac:dyDescent="0.25">
      <c r="B8" s="1"/>
      <c r="C8" s="31"/>
      <c r="D8" s="2"/>
      <c r="E8" s="2"/>
      <c r="F8" s="3"/>
    </row>
    <row r="9" spans="1:17" ht="17.100000000000001" customHeight="1" x14ac:dyDescent="0.25">
      <c r="A9" s="5" t="s">
        <v>46</v>
      </c>
      <c r="B9" s="1"/>
      <c r="C9" s="31"/>
      <c r="D9" s="2"/>
      <c r="E9" s="2"/>
      <c r="F9" s="3"/>
    </row>
    <row r="10" spans="1:17" ht="17.100000000000001" customHeight="1" x14ac:dyDescent="0.25">
      <c r="A10" s="5"/>
      <c r="B10" s="40"/>
      <c r="C10" s="31"/>
      <c r="D10" s="2"/>
      <c r="E10" s="2"/>
      <c r="F10" s="3"/>
    </row>
    <row r="11" spans="1:17" s="17" customFormat="1" ht="17.100000000000001" customHeight="1" x14ac:dyDescent="0.25">
      <c r="B11" s="15"/>
      <c r="C11" s="46"/>
      <c r="D11" s="16"/>
      <c r="E11" s="2"/>
      <c r="F11" s="23"/>
      <c r="G11" s="18"/>
      <c r="H11" s="32"/>
      <c r="I11" s="21"/>
      <c r="J11" s="59"/>
      <c r="Q11" s="63"/>
    </row>
    <row r="12" spans="1:17" s="17" customFormat="1" ht="17.100000000000001" customHeight="1" x14ac:dyDescent="0.25">
      <c r="A12" s="52" t="s">
        <v>39</v>
      </c>
      <c r="B12" s="51"/>
      <c r="C12" s="51"/>
      <c r="D12" s="16"/>
      <c r="E12" s="2"/>
      <c r="F12" s="23"/>
      <c r="G12" s="18"/>
      <c r="H12" s="50"/>
      <c r="I12" s="21"/>
      <c r="J12" s="59"/>
      <c r="Q12" s="63"/>
    </row>
    <row r="13" spans="1:17" s="17" customFormat="1" ht="17.100000000000001" customHeight="1" x14ac:dyDescent="0.25">
      <c r="A13" s="60" t="s">
        <v>45</v>
      </c>
      <c r="B13" s="51"/>
      <c r="C13" s="51"/>
      <c r="D13" s="24"/>
      <c r="G13" s="18"/>
      <c r="H13" s="50"/>
      <c r="I13" s="21"/>
      <c r="J13" s="59"/>
      <c r="Q13" s="63"/>
    </row>
    <row r="14" spans="1:17" s="17" customFormat="1" ht="17.100000000000001" customHeight="1" x14ac:dyDescent="0.25">
      <c r="A14" s="60" t="s">
        <v>33</v>
      </c>
      <c r="B14" s="51"/>
      <c r="C14" s="51"/>
      <c r="D14" s="24"/>
      <c r="E14" s="83" t="s">
        <v>32</v>
      </c>
      <c r="F14" s="83"/>
      <c r="G14" s="18"/>
      <c r="H14" s="50"/>
      <c r="I14" s="21"/>
      <c r="J14" s="59"/>
      <c r="Q14" s="63"/>
    </row>
    <row r="15" spans="1:17" s="17" customFormat="1" ht="17.100000000000001" customHeight="1" x14ac:dyDescent="0.25">
      <c r="A15" s="21"/>
      <c r="B15" s="21"/>
      <c r="C15" s="21"/>
      <c r="D15" s="21"/>
      <c r="G15" s="18"/>
      <c r="H15" s="32"/>
      <c r="I15" s="21"/>
      <c r="J15" s="59"/>
      <c r="Q15" s="63"/>
    </row>
    <row r="16" spans="1:17" ht="17.100000000000001" customHeight="1" x14ac:dyDescent="0.25">
      <c r="A16" s="35" t="s">
        <v>0</v>
      </c>
      <c r="B16" s="35" t="s">
        <v>9</v>
      </c>
      <c r="C16" s="35" t="s">
        <v>1</v>
      </c>
      <c r="D16" s="36" t="s">
        <v>2</v>
      </c>
      <c r="E16" s="37" t="s">
        <v>3</v>
      </c>
      <c r="F16" s="38" t="s">
        <v>4</v>
      </c>
      <c r="G16" s="18"/>
      <c r="I16" s="21"/>
    </row>
    <row r="17" spans="1:17" ht="17.100000000000001" customHeight="1" x14ac:dyDescent="0.25">
      <c r="A17" s="41">
        <v>1</v>
      </c>
      <c r="B17" s="42" t="s">
        <v>24</v>
      </c>
      <c r="C17" s="47" t="s">
        <v>25</v>
      </c>
      <c r="D17" s="43">
        <v>1</v>
      </c>
      <c r="E17" s="19">
        <f>J17</f>
        <v>512711.8644067797</v>
      </c>
      <c r="F17" s="33">
        <f>+D17*E17</f>
        <v>512711.8644067797</v>
      </c>
      <c r="G17" s="18"/>
      <c r="H17" s="32">
        <f>550000/1.18</f>
        <v>466101.69491525425</v>
      </c>
      <c r="I17" s="21">
        <v>1.1000000000000001</v>
      </c>
      <c r="J17" s="59">
        <f>+H17*I17</f>
        <v>512711.8644067797</v>
      </c>
    </row>
    <row r="18" spans="1:17" ht="17.100000000000001" customHeight="1" x14ac:dyDescent="0.25">
      <c r="A18" s="41">
        <f>+A17+1</f>
        <v>2</v>
      </c>
      <c r="B18" s="44" t="s">
        <v>12</v>
      </c>
      <c r="C18" s="47" t="s">
        <v>11</v>
      </c>
      <c r="D18" s="43">
        <v>31</v>
      </c>
      <c r="E18" s="19">
        <v>4200</v>
      </c>
      <c r="F18" s="33">
        <f>+D18*E18</f>
        <v>130200</v>
      </c>
      <c r="H18" s="32">
        <f>45000/15</f>
        <v>3000</v>
      </c>
      <c r="I18" s="21">
        <v>1.2</v>
      </c>
      <c r="J18" s="59">
        <f t="shared" ref="J18:J32" si="0">H18*I18</f>
        <v>3600</v>
      </c>
    </row>
    <row r="19" spans="1:17" ht="17.100000000000001" customHeight="1" x14ac:dyDescent="0.25">
      <c r="A19" s="41">
        <f t="shared" ref="A19:A31" si="1">+A18+1</f>
        <v>3</v>
      </c>
      <c r="B19" s="44" t="s">
        <v>13</v>
      </c>
      <c r="C19" s="47" t="s">
        <v>11</v>
      </c>
      <c r="D19" s="43">
        <v>31</v>
      </c>
      <c r="E19" s="19">
        <v>2000</v>
      </c>
      <c r="F19" s="33">
        <f t="shared" ref="F19:F28" si="2">+D19*E19</f>
        <v>62000</v>
      </c>
      <c r="H19" s="32">
        <f>23000/15</f>
        <v>1533.3333333333333</v>
      </c>
      <c r="I19" s="21">
        <v>1.2</v>
      </c>
      <c r="J19" s="59">
        <f t="shared" si="0"/>
        <v>1839.9999999999998</v>
      </c>
    </row>
    <row r="20" spans="1:17" ht="17.100000000000001" customHeight="1" x14ac:dyDescent="0.25">
      <c r="A20" s="41">
        <f t="shared" si="1"/>
        <v>4</v>
      </c>
      <c r="B20" s="44" t="s">
        <v>26</v>
      </c>
      <c r="C20" s="47" t="s">
        <v>30</v>
      </c>
      <c r="D20" s="43">
        <v>16</v>
      </c>
      <c r="E20" s="19">
        <f>+J20</f>
        <v>3600</v>
      </c>
      <c r="F20" s="33">
        <f t="shared" si="2"/>
        <v>57600</v>
      </c>
      <c r="H20" s="32">
        <v>3000</v>
      </c>
      <c r="I20" s="21">
        <v>1.2</v>
      </c>
      <c r="J20" s="59">
        <f t="shared" si="0"/>
        <v>3600</v>
      </c>
    </row>
    <row r="21" spans="1:17" ht="17.100000000000001" customHeight="1" x14ac:dyDescent="0.25">
      <c r="A21" s="41">
        <f t="shared" si="1"/>
        <v>5</v>
      </c>
      <c r="B21" s="44" t="s">
        <v>35</v>
      </c>
      <c r="C21" s="47" t="s">
        <v>30</v>
      </c>
      <c r="D21" s="43">
        <v>16</v>
      </c>
      <c r="E21" s="19">
        <v>3500</v>
      </c>
      <c r="F21" s="33">
        <f t="shared" si="2"/>
        <v>56000</v>
      </c>
      <c r="H21" s="32">
        <v>2500</v>
      </c>
      <c r="I21" s="21">
        <v>1.2</v>
      </c>
      <c r="J21" s="59">
        <f t="shared" si="0"/>
        <v>3000</v>
      </c>
    </row>
    <row r="22" spans="1:17" ht="17.100000000000001" customHeight="1" x14ac:dyDescent="0.25">
      <c r="A22" s="41">
        <f t="shared" si="1"/>
        <v>6</v>
      </c>
      <c r="B22" s="44" t="s">
        <v>34</v>
      </c>
      <c r="C22" s="47" t="s">
        <v>11</v>
      </c>
      <c r="D22" s="43">
        <v>31</v>
      </c>
      <c r="E22" s="19">
        <v>1200</v>
      </c>
      <c r="F22" s="33">
        <f t="shared" si="2"/>
        <v>37200</v>
      </c>
      <c r="H22" s="32">
        <v>992</v>
      </c>
      <c r="I22" s="21">
        <v>1.2</v>
      </c>
      <c r="J22" s="59">
        <f t="shared" si="0"/>
        <v>1190.3999999999999</v>
      </c>
    </row>
    <row r="23" spans="1:17" ht="17.100000000000001" customHeight="1" x14ac:dyDescent="0.25">
      <c r="A23" s="41">
        <f t="shared" si="1"/>
        <v>7</v>
      </c>
      <c r="B23" s="44" t="s">
        <v>14</v>
      </c>
      <c r="C23" s="47" t="s">
        <v>1</v>
      </c>
      <c r="D23" s="43">
        <v>4</v>
      </c>
      <c r="E23" s="19">
        <v>1500</v>
      </c>
      <c r="F23" s="33">
        <f t="shared" si="2"/>
        <v>6000</v>
      </c>
      <c r="H23" s="32">
        <v>1100</v>
      </c>
      <c r="I23" s="21">
        <v>1.2</v>
      </c>
      <c r="J23" s="59">
        <f t="shared" si="0"/>
        <v>1320</v>
      </c>
    </row>
    <row r="24" spans="1:17" ht="17.100000000000001" customHeight="1" x14ac:dyDescent="0.25">
      <c r="A24" s="41">
        <f t="shared" si="1"/>
        <v>8</v>
      </c>
      <c r="B24" s="44" t="s">
        <v>15</v>
      </c>
      <c r="C24" s="47" t="s">
        <v>11</v>
      </c>
      <c r="D24" s="43">
        <v>1</v>
      </c>
      <c r="E24" s="19">
        <f>+J24</f>
        <v>5160</v>
      </c>
      <c r="F24" s="33">
        <f t="shared" si="2"/>
        <v>5160</v>
      </c>
      <c r="H24" s="32">
        <v>4300</v>
      </c>
      <c r="I24" s="21">
        <v>1.2</v>
      </c>
      <c r="J24" s="59">
        <f t="shared" si="0"/>
        <v>5160</v>
      </c>
    </row>
    <row r="25" spans="1:17" ht="17.100000000000001" customHeight="1" x14ac:dyDescent="0.25">
      <c r="A25" s="41">
        <f t="shared" si="1"/>
        <v>9</v>
      </c>
      <c r="B25" s="44" t="s">
        <v>16</v>
      </c>
      <c r="C25" s="47" t="s">
        <v>1</v>
      </c>
      <c r="D25" s="43">
        <v>2</v>
      </c>
      <c r="E25" s="53">
        <v>1500</v>
      </c>
      <c r="F25" s="33">
        <f t="shared" si="2"/>
        <v>3000</v>
      </c>
      <c r="G25" s="18"/>
      <c r="H25" s="32">
        <v>1000</v>
      </c>
      <c r="I25" s="21">
        <v>1.2</v>
      </c>
      <c r="J25" s="59">
        <f t="shared" si="0"/>
        <v>1200</v>
      </c>
    </row>
    <row r="26" spans="1:17" s="30" customFormat="1" ht="17.100000000000001" customHeight="1" x14ac:dyDescent="0.25">
      <c r="A26" s="41">
        <f t="shared" si="1"/>
        <v>10</v>
      </c>
      <c r="B26" s="44" t="s">
        <v>44</v>
      </c>
      <c r="C26" s="47" t="s">
        <v>1</v>
      </c>
      <c r="D26" s="43">
        <v>1</v>
      </c>
      <c r="E26" s="54">
        <f>+J26</f>
        <v>2400</v>
      </c>
      <c r="F26" s="33">
        <f t="shared" si="2"/>
        <v>2400</v>
      </c>
      <c r="G26" s="29"/>
      <c r="H26" s="32">
        <v>2000</v>
      </c>
      <c r="I26" s="21">
        <v>1.2</v>
      </c>
      <c r="J26" s="59">
        <f t="shared" si="0"/>
        <v>2400</v>
      </c>
      <c r="Q26" s="64"/>
    </row>
    <row r="27" spans="1:17" s="30" customFormat="1" ht="17.100000000000001" customHeight="1" x14ac:dyDescent="0.25">
      <c r="A27" s="41">
        <f t="shared" si="1"/>
        <v>11</v>
      </c>
      <c r="B27" s="28" t="s">
        <v>18</v>
      </c>
      <c r="C27" s="47" t="s">
        <v>1</v>
      </c>
      <c r="D27" s="43">
        <v>2</v>
      </c>
      <c r="E27" s="54">
        <f>+J27</f>
        <v>2400</v>
      </c>
      <c r="F27" s="33">
        <f t="shared" si="2"/>
        <v>4800</v>
      </c>
      <c r="G27" s="29"/>
      <c r="H27" s="32">
        <v>2000</v>
      </c>
      <c r="I27" s="21">
        <v>1.2</v>
      </c>
      <c r="J27" s="59">
        <f t="shared" si="0"/>
        <v>2400</v>
      </c>
      <c r="Q27" s="64"/>
    </row>
    <row r="28" spans="1:17" s="30" customFormat="1" ht="17.100000000000001" customHeight="1" x14ac:dyDescent="0.25">
      <c r="A28" s="41">
        <f t="shared" si="1"/>
        <v>12</v>
      </c>
      <c r="B28" s="28" t="s">
        <v>27</v>
      </c>
      <c r="C28" s="47" t="s">
        <v>1</v>
      </c>
      <c r="D28" s="43">
        <v>1</v>
      </c>
      <c r="E28" s="54">
        <v>18000</v>
      </c>
      <c r="F28" s="33">
        <f t="shared" si="2"/>
        <v>18000</v>
      </c>
      <c r="G28" s="29"/>
      <c r="H28" s="32">
        <v>13000</v>
      </c>
      <c r="I28" s="21">
        <v>1.2</v>
      </c>
      <c r="J28" s="59">
        <f t="shared" si="0"/>
        <v>15600</v>
      </c>
      <c r="Q28" s="64"/>
    </row>
    <row r="29" spans="1:17" s="30" customFormat="1" ht="17.100000000000001" customHeight="1" x14ac:dyDescent="0.25">
      <c r="A29" s="41">
        <f t="shared" si="1"/>
        <v>13</v>
      </c>
      <c r="B29" s="28" t="s">
        <v>31</v>
      </c>
      <c r="C29" s="47" t="s">
        <v>1</v>
      </c>
      <c r="D29" s="43">
        <v>2</v>
      </c>
      <c r="E29" s="54">
        <v>2000</v>
      </c>
      <c r="F29" s="33">
        <f>+D29*E29</f>
        <v>4000</v>
      </c>
      <c r="G29" s="29"/>
      <c r="H29" s="32">
        <v>1100</v>
      </c>
      <c r="I29" s="21">
        <v>1.2</v>
      </c>
      <c r="J29" s="59">
        <f t="shared" si="0"/>
        <v>1320</v>
      </c>
      <c r="Q29" s="64"/>
    </row>
    <row r="30" spans="1:17" ht="17.100000000000001" customHeight="1" x14ac:dyDescent="0.25">
      <c r="A30" s="41">
        <f t="shared" si="1"/>
        <v>14</v>
      </c>
      <c r="B30" s="28" t="s">
        <v>19</v>
      </c>
      <c r="C30" s="47" t="s">
        <v>1</v>
      </c>
      <c r="D30" s="43">
        <v>2</v>
      </c>
      <c r="E30" s="54">
        <v>2800</v>
      </c>
      <c r="F30" s="33">
        <f t="shared" ref="F30" si="3">+D30*E30</f>
        <v>5600</v>
      </c>
      <c r="G30" s="18"/>
      <c r="H30" s="32">
        <v>2100</v>
      </c>
      <c r="I30" s="21">
        <v>1.2</v>
      </c>
      <c r="J30" s="59">
        <f t="shared" si="0"/>
        <v>2520</v>
      </c>
    </row>
    <row r="31" spans="1:17" ht="17.100000000000001" customHeight="1" x14ac:dyDescent="0.25">
      <c r="A31" s="41">
        <f t="shared" si="1"/>
        <v>15</v>
      </c>
      <c r="B31" s="61" t="s">
        <v>28</v>
      </c>
      <c r="C31" s="47"/>
      <c r="D31" s="43">
        <v>4</v>
      </c>
      <c r="E31" s="54">
        <v>1000</v>
      </c>
      <c r="F31" s="33">
        <f>+D31*E31</f>
        <v>4000</v>
      </c>
      <c r="G31" s="18"/>
      <c r="H31" s="32">
        <v>1000</v>
      </c>
      <c r="I31" s="21">
        <v>1.2</v>
      </c>
      <c r="J31" s="59">
        <f t="shared" si="0"/>
        <v>1200</v>
      </c>
    </row>
    <row r="32" spans="1:17" ht="17.100000000000001" customHeight="1" x14ac:dyDescent="0.25">
      <c r="A32" s="41"/>
      <c r="B32" s="61" t="s">
        <v>36</v>
      </c>
      <c r="C32" s="47" t="s">
        <v>37</v>
      </c>
      <c r="D32" s="43">
        <v>2</v>
      </c>
      <c r="E32" s="54">
        <v>1000</v>
      </c>
      <c r="F32" s="33">
        <f>+D32*E32</f>
        <v>2000</v>
      </c>
      <c r="G32" s="18"/>
      <c r="H32" s="32">
        <v>500</v>
      </c>
      <c r="I32" s="21">
        <v>1.2</v>
      </c>
      <c r="J32" s="59">
        <f t="shared" si="0"/>
        <v>600</v>
      </c>
    </row>
    <row r="33" spans="1:17" s="30" customFormat="1" ht="17.100000000000001" customHeight="1" x14ac:dyDescent="0.25">
      <c r="A33" s="41">
        <f>+A31+1</f>
        <v>16</v>
      </c>
      <c r="B33" s="28" t="s">
        <v>41</v>
      </c>
      <c r="C33" s="47" t="s">
        <v>42</v>
      </c>
      <c r="D33" s="43">
        <v>1</v>
      </c>
      <c r="E33" s="54">
        <v>10000</v>
      </c>
      <c r="F33" s="33">
        <f>+D33*E33</f>
        <v>10000</v>
      </c>
      <c r="G33" s="29"/>
      <c r="H33" s="32"/>
      <c r="I33" s="21">
        <v>1.2</v>
      </c>
      <c r="J33" s="59">
        <f>H33*I33</f>
        <v>0</v>
      </c>
      <c r="Q33" s="64"/>
    </row>
    <row r="34" spans="1:17" s="30" customFormat="1" ht="17.100000000000001" customHeight="1" x14ac:dyDescent="0.25">
      <c r="A34" s="41"/>
      <c r="B34" s="28"/>
      <c r="C34" s="47"/>
      <c r="D34" s="43"/>
      <c r="E34" s="54"/>
      <c r="F34" s="33"/>
      <c r="G34" s="29"/>
      <c r="H34" s="32"/>
      <c r="I34" s="21"/>
      <c r="J34" s="59"/>
      <c r="Q34" s="64"/>
    </row>
    <row r="35" spans="1:17" ht="17.100000000000001" customHeight="1" x14ac:dyDescent="0.25">
      <c r="A35" s="41"/>
      <c r="B35" s="61"/>
      <c r="C35" s="47"/>
      <c r="D35" s="43"/>
      <c r="E35" s="54"/>
      <c r="F35" s="33"/>
      <c r="G35" s="18"/>
      <c r="I35" s="21"/>
    </row>
    <row r="36" spans="1:17" ht="17.100000000000001" customHeight="1" x14ac:dyDescent="0.25">
      <c r="A36" s="10"/>
      <c r="B36" s="71" t="s">
        <v>66</v>
      </c>
      <c r="C36" s="7"/>
      <c r="D36" s="74">
        <v>1</v>
      </c>
      <c r="E36" s="75">
        <v>58407.428571428572</v>
      </c>
      <c r="F36" s="76">
        <f>+D36*E36</f>
        <v>58407.428571428572</v>
      </c>
      <c r="G36" s="18"/>
      <c r="I36" s="56"/>
      <c r="Q36" s="4"/>
    </row>
    <row r="37" spans="1:17" ht="17.100000000000001" customHeight="1" x14ac:dyDescent="0.25">
      <c r="A37" s="10"/>
      <c r="B37" s="13"/>
      <c r="C37" s="7"/>
      <c r="D37" s="8"/>
      <c r="E37" s="20"/>
      <c r="F37" s="12"/>
      <c r="G37" s="18"/>
      <c r="I37" s="56"/>
    </row>
    <row r="38" spans="1:17" ht="17.100000000000001" customHeight="1" x14ac:dyDescent="0.25">
      <c r="A38" s="10"/>
      <c r="B38" s="58" t="s">
        <v>20</v>
      </c>
      <c r="C38" s="7"/>
      <c r="D38" s="8"/>
      <c r="E38" s="20"/>
      <c r="F38" s="12"/>
      <c r="G38" s="18"/>
      <c r="I38" s="56"/>
    </row>
    <row r="39" spans="1:17" ht="17.100000000000001" customHeight="1" x14ac:dyDescent="0.25">
      <c r="A39" s="10"/>
      <c r="B39" s="57" t="s">
        <v>21</v>
      </c>
      <c r="C39" s="7"/>
      <c r="D39" s="8"/>
      <c r="E39" s="20"/>
      <c r="F39" s="12"/>
      <c r="G39" s="18"/>
      <c r="I39" s="56"/>
    </row>
    <row r="40" spans="1:17" ht="17.100000000000001" customHeight="1" x14ac:dyDescent="0.25">
      <c r="A40" s="10"/>
      <c r="B40" s="57" t="s">
        <v>22</v>
      </c>
      <c r="C40" s="7"/>
      <c r="D40" s="8"/>
      <c r="E40" s="20"/>
      <c r="F40" s="12"/>
      <c r="G40" s="18"/>
      <c r="I40" s="56"/>
    </row>
    <row r="41" spans="1:17" ht="17.100000000000001" customHeight="1" x14ac:dyDescent="0.25">
      <c r="A41" s="10"/>
      <c r="B41" s="57" t="s">
        <v>23</v>
      </c>
      <c r="C41" s="7"/>
      <c r="D41" s="8"/>
      <c r="E41" s="20"/>
      <c r="F41" s="12"/>
      <c r="G41" s="18"/>
      <c r="I41" s="56"/>
    </row>
    <row r="42" spans="1:17" ht="17.100000000000001" customHeight="1" x14ac:dyDescent="0.25">
      <c r="A42" s="6"/>
      <c r="B42" s="45"/>
      <c r="C42" s="7"/>
      <c r="D42" s="11"/>
      <c r="E42" s="25"/>
      <c r="F42" s="12"/>
      <c r="G42" s="18"/>
      <c r="I42" s="56"/>
    </row>
    <row r="43" spans="1:17" s="17" customFormat="1" ht="17.100000000000001" customHeight="1" x14ac:dyDescent="0.25">
      <c r="A43" s="82" t="s">
        <v>10</v>
      </c>
      <c r="B43" s="82"/>
      <c r="C43" s="82"/>
      <c r="D43" s="82"/>
      <c r="E43" s="82"/>
      <c r="F43" s="22">
        <f>SUM(F17:F42)</f>
        <v>979079.29297820816</v>
      </c>
      <c r="G43" s="18"/>
      <c r="H43" s="32"/>
      <c r="I43" s="21"/>
      <c r="J43" s="59"/>
      <c r="Q43" s="63"/>
    </row>
    <row r="44" spans="1:17" s="17" customFormat="1" ht="17.100000000000001" customHeight="1" x14ac:dyDescent="0.25">
      <c r="A44" s="82" t="s">
        <v>5</v>
      </c>
      <c r="B44" s="82"/>
      <c r="C44" s="82"/>
      <c r="D44" s="82"/>
      <c r="E44" s="82"/>
      <c r="F44" s="34">
        <f>+F43*0.18</f>
        <v>176234.27273607746</v>
      </c>
      <c r="G44" s="18"/>
      <c r="H44" s="32"/>
      <c r="I44" s="21"/>
      <c r="J44" s="59"/>
      <c r="Q44" s="63"/>
    </row>
    <row r="45" spans="1:17" s="17" customFormat="1" ht="17.100000000000001" customHeight="1" x14ac:dyDescent="0.25">
      <c r="A45" s="82" t="s">
        <v>6</v>
      </c>
      <c r="B45" s="82"/>
      <c r="C45" s="82"/>
      <c r="D45" s="82"/>
      <c r="E45" s="82"/>
      <c r="F45" s="22">
        <f>SUM(F43:F44)</f>
        <v>1155313.5657142857</v>
      </c>
      <c r="G45" s="18"/>
      <c r="H45" s="32"/>
      <c r="I45" s="21"/>
      <c r="J45" s="59"/>
      <c r="Q45" s="63"/>
    </row>
    <row r="46" spans="1:17" s="17" customFormat="1" ht="17.100000000000001" customHeight="1" x14ac:dyDescent="0.25">
      <c r="C46" s="48"/>
      <c r="E46" s="18"/>
      <c r="G46" s="18"/>
      <c r="H46" s="32"/>
      <c r="I46" s="21"/>
      <c r="J46" s="59"/>
      <c r="Q46" s="63"/>
    </row>
    <row r="47" spans="1:17" s="17" customFormat="1" ht="17.100000000000001" customHeight="1" x14ac:dyDescent="0.25">
      <c r="A47" s="26" t="s">
        <v>8</v>
      </c>
      <c r="C47" s="48"/>
      <c r="E47" s="18"/>
      <c r="G47" s="18"/>
      <c r="H47" s="32"/>
      <c r="I47" s="21"/>
      <c r="J47" s="59"/>
      <c r="Q47" s="63"/>
    </row>
    <row r="48" spans="1:17" s="17" customFormat="1" ht="17.100000000000001" customHeight="1" x14ac:dyDescent="0.25">
      <c r="A48" s="39" t="s">
        <v>72</v>
      </c>
      <c r="C48" s="48"/>
      <c r="E48" s="18"/>
      <c r="G48" s="18"/>
      <c r="H48" s="32"/>
      <c r="I48" s="21"/>
      <c r="J48" s="59"/>
      <c r="Q48" s="63"/>
    </row>
    <row r="49" spans="1:17" s="17" customFormat="1" ht="17.100000000000001" customHeight="1" x14ac:dyDescent="0.25">
      <c r="C49" s="48"/>
      <c r="E49" s="18"/>
      <c r="G49" s="18"/>
      <c r="H49" s="32"/>
      <c r="I49" s="21"/>
      <c r="J49" s="59"/>
      <c r="Q49" s="63"/>
    </row>
    <row r="50" spans="1:17" s="17" customFormat="1" ht="17.100000000000001" customHeight="1" x14ac:dyDescent="0.25">
      <c r="A50" s="27" t="s">
        <v>7</v>
      </c>
      <c r="C50" s="48"/>
      <c r="E50" s="18"/>
      <c r="G50" s="18"/>
      <c r="H50" s="32"/>
      <c r="I50" s="21"/>
      <c r="J50" s="59"/>
      <c r="Q50" s="63"/>
    </row>
    <row r="51" spans="1:17" s="17" customFormat="1" ht="17.100000000000001" customHeight="1" x14ac:dyDescent="0.25">
      <c r="C51" s="48"/>
      <c r="E51" s="18"/>
      <c r="G51" s="18"/>
      <c r="H51" s="32"/>
      <c r="I51" s="21"/>
      <c r="J51" s="59"/>
      <c r="Q51" s="63"/>
    </row>
    <row r="52" spans="1:17" s="17" customFormat="1" ht="17.100000000000001" customHeight="1" x14ac:dyDescent="0.25">
      <c r="C52" s="48"/>
      <c r="E52" s="18"/>
      <c r="G52" s="18"/>
      <c r="H52" s="32"/>
      <c r="I52" s="21"/>
      <c r="J52" s="59"/>
      <c r="Q52" s="63"/>
    </row>
  </sheetData>
  <mergeCells count="4">
    <mergeCell ref="E14:F14"/>
    <mergeCell ref="A43:E43"/>
    <mergeCell ref="A44:E44"/>
    <mergeCell ref="A45:E4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520BC-C52E-4A5F-BEB8-C9BB3AD6F397}">
  <dimension ref="A1:Q48"/>
  <sheetViews>
    <sheetView topLeftCell="A10" zoomScaleNormal="100" workbookViewId="0">
      <selection activeCell="F29" sqref="F29"/>
    </sheetView>
  </sheetViews>
  <sheetFormatPr baseColWidth="10" defaultColWidth="9.140625" defaultRowHeight="17.100000000000001" customHeight="1" x14ac:dyDescent="0.25"/>
  <cols>
    <col min="1" max="1" width="6.140625" style="9" customWidth="1"/>
    <col min="2" max="2" width="51" style="4" customWidth="1"/>
    <col min="3" max="3" width="7.85546875" style="49" customWidth="1"/>
    <col min="4" max="4" width="10" style="14" customWidth="1"/>
    <col min="5" max="5" width="15.85546875" style="14" customWidth="1"/>
    <col min="6" max="6" width="15.7109375" style="4" bestFit="1" customWidth="1"/>
    <col min="7" max="7" width="8.7109375" style="14" customWidth="1"/>
    <col min="8" max="8" width="13.28515625" style="32" customWidth="1"/>
    <col min="9" max="9" width="9" style="55" customWidth="1"/>
    <col min="10" max="10" width="12.42578125" style="59" customWidth="1"/>
    <col min="11" max="16" width="9.140625" style="4"/>
    <col min="17" max="17" width="13.28515625" style="62" bestFit="1" customWidth="1"/>
    <col min="18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7" ht="17.100000000000001" customHeight="1" x14ac:dyDescent="0.25">
      <c r="A1" s="1"/>
      <c r="B1" s="1"/>
      <c r="C1" s="31"/>
      <c r="D1" s="2"/>
      <c r="E1" s="2"/>
      <c r="F1" s="3"/>
    </row>
    <row r="2" spans="1:17" ht="17.100000000000001" customHeight="1" x14ac:dyDescent="0.25">
      <c r="A2" s="1"/>
      <c r="B2" s="1"/>
      <c r="C2" s="31"/>
      <c r="D2" s="2"/>
      <c r="E2" s="2"/>
      <c r="F2" s="3"/>
    </row>
    <row r="3" spans="1:17" ht="17.100000000000001" customHeight="1" x14ac:dyDescent="0.25">
      <c r="A3" s="5"/>
      <c r="B3" s="1"/>
      <c r="C3" s="31"/>
      <c r="D3" s="2"/>
      <c r="E3" s="2"/>
      <c r="F3" s="3"/>
    </row>
    <row r="4" spans="1:17" ht="17.100000000000001" customHeight="1" x14ac:dyDescent="0.25">
      <c r="B4" s="1"/>
      <c r="C4" s="31"/>
      <c r="D4" s="2"/>
      <c r="E4" s="2"/>
      <c r="F4" s="3"/>
    </row>
    <row r="5" spans="1:17" ht="17.100000000000001" customHeight="1" x14ac:dyDescent="0.25">
      <c r="A5" s="5" t="s">
        <v>46</v>
      </c>
      <c r="B5" s="1"/>
      <c r="C5" s="31"/>
      <c r="D5" s="2"/>
      <c r="E5" s="2"/>
      <c r="F5" s="3"/>
    </row>
    <row r="6" spans="1:17" ht="17.100000000000001" customHeight="1" x14ac:dyDescent="0.25">
      <c r="A6" s="5"/>
      <c r="B6" s="40"/>
      <c r="C6" s="31"/>
      <c r="D6" s="2"/>
      <c r="E6" s="2"/>
      <c r="F6" s="3"/>
    </row>
    <row r="7" spans="1:17" s="17" customFormat="1" ht="17.100000000000001" customHeight="1" x14ac:dyDescent="0.25">
      <c r="B7" s="15"/>
      <c r="C7" s="46"/>
      <c r="D7" s="16"/>
      <c r="E7" s="2"/>
      <c r="F7" s="23"/>
      <c r="G7" s="18"/>
      <c r="H7" s="32"/>
      <c r="I7" s="21"/>
      <c r="J7" s="59"/>
      <c r="Q7" s="63"/>
    </row>
    <row r="8" spans="1:17" s="17" customFormat="1" ht="17.100000000000001" customHeight="1" x14ac:dyDescent="0.25">
      <c r="A8" s="52" t="s">
        <v>39</v>
      </c>
      <c r="B8" s="51"/>
      <c r="C8" s="51"/>
      <c r="D8" s="16"/>
      <c r="E8" s="2"/>
      <c r="F8" s="23"/>
      <c r="G8" s="18"/>
      <c r="H8" s="50"/>
      <c r="I8" s="21"/>
      <c r="J8" s="59"/>
      <c r="Q8" s="63"/>
    </row>
    <row r="9" spans="1:17" s="17" customFormat="1" ht="17.100000000000001" customHeight="1" x14ac:dyDescent="0.25">
      <c r="A9" s="60" t="s">
        <v>45</v>
      </c>
      <c r="B9" s="51"/>
      <c r="C9" s="51"/>
      <c r="D9" s="24"/>
      <c r="G9" s="18"/>
      <c r="H9" s="50"/>
      <c r="I9" s="21"/>
      <c r="J9" s="59"/>
      <c r="Q9" s="63"/>
    </row>
    <row r="10" spans="1:17" s="17" customFormat="1" ht="17.100000000000001" customHeight="1" x14ac:dyDescent="0.25">
      <c r="A10" s="60" t="s">
        <v>33</v>
      </c>
      <c r="B10" s="51"/>
      <c r="C10" s="51"/>
      <c r="D10" s="24"/>
      <c r="E10" s="81" t="s">
        <v>69</v>
      </c>
      <c r="F10" s="81"/>
      <c r="G10" s="18"/>
      <c r="H10" s="50"/>
      <c r="I10" s="21"/>
      <c r="J10" s="59"/>
      <c r="Q10" s="63"/>
    </row>
    <row r="11" spans="1:17" s="17" customFormat="1" ht="17.100000000000001" customHeight="1" x14ac:dyDescent="0.25">
      <c r="A11" s="21"/>
      <c r="B11" s="21"/>
      <c r="C11" s="21"/>
      <c r="D11" s="21"/>
      <c r="G11" s="18"/>
      <c r="H11" s="32"/>
      <c r="I11" s="21"/>
      <c r="J11" s="59"/>
      <c r="Q11" s="63"/>
    </row>
    <row r="12" spans="1:17" ht="17.100000000000001" customHeight="1" x14ac:dyDescent="0.25">
      <c r="A12" s="35" t="s">
        <v>0</v>
      </c>
      <c r="B12" s="35" t="s">
        <v>9</v>
      </c>
      <c r="C12" s="35" t="s">
        <v>1</v>
      </c>
      <c r="D12" s="36" t="s">
        <v>2</v>
      </c>
      <c r="E12" s="37" t="s">
        <v>3</v>
      </c>
      <c r="F12" s="38" t="s">
        <v>4</v>
      </c>
      <c r="G12" s="18"/>
      <c r="I12" s="21"/>
    </row>
    <row r="13" spans="1:17" ht="17.100000000000001" customHeight="1" x14ac:dyDescent="0.25">
      <c r="A13" s="41"/>
      <c r="B13" s="42" t="s">
        <v>79</v>
      </c>
      <c r="C13" s="47" t="s">
        <v>25</v>
      </c>
      <c r="D13" s="43">
        <v>1</v>
      </c>
      <c r="E13" s="19">
        <f>J13</f>
        <v>512711.8644067797</v>
      </c>
      <c r="F13" s="33">
        <f>+D13*E13</f>
        <v>512711.8644067797</v>
      </c>
      <c r="G13" s="18"/>
      <c r="H13" s="32">
        <f>550000/1.18</f>
        <v>466101.69491525425</v>
      </c>
      <c r="I13" s="21">
        <v>1.1000000000000001</v>
      </c>
      <c r="J13" s="59">
        <f>+H13*I13</f>
        <v>512711.8644067797</v>
      </c>
    </row>
    <row r="14" spans="1:17" ht="17.100000000000001" customHeight="1" x14ac:dyDescent="0.25">
      <c r="A14" s="41"/>
      <c r="B14" s="72" t="s">
        <v>75</v>
      </c>
      <c r="C14" s="47" t="s">
        <v>42</v>
      </c>
      <c r="D14" s="43">
        <v>1</v>
      </c>
      <c r="E14" s="19">
        <v>466367.42857142858</v>
      </c>
      <c r="F14" s="33">
        <f>+D14*E14</f>
        <v>466367.42857142858</v>
      </c>
      <c r="G14" s="18"/>
      <c r="I14" s="21"/>
    </row>
    <row r="15" spans="1:17" ht="17.100000000000001" customHeight="1" x14ac:dyDescent="0.25">
      <c r="A15" s="41"/>
      <c r="B15" s="68" t="s">
        <v>12</v>
      </c>
      <c r="C15" s="47"/>
      <c r="D15" s="43"/>
      <c r="E15" s="19"/>
      <c r="F15" s="33"/>
      <c r="H15" s="32">
        <f>45000/15</f>
        <v>3000</v>
      </c>
      <c r="I15" s="21">
        <v>1.2</v>
      </c>
      <c r="J15" s="59">
        <f t="shared" ref="J15:J29" si="0">H15*I15</f>
        <v>3600</v>
      </c>
    </row>
    <row r="16" spans="1:17" ht="17.100000000000001" customHeight="1" x14ac:dyDescent="0.25">
      <c r="A16" s="41"/>
      <c r="B16" s="68" t="s">
        <v>13</v>
      </c>
      <c r="C16" s="47"/>
      <c r="D16" s="43"/>
      <c r="E16" s="19"/>
      <c r="F16" s="33"/>
      <c r="H16" s="32">
        <f>23000/15</f>
        <v>1533.3333333333333</v>
      </c>
      <c r="I16" s="21">
        <v>1.2</v>
      </c>
      <c r="J16" s="59">
        <f t="shared" si="0"/>
        <v>1839.9999999999998</v>
      </c>
    </row>
    <row r="17" spans="1:17" ht="17.100000000000001" customHeight="1" x14ac:dyDescent="0.25">
      <c r="A17" s="41"/>
      <c r="B17" s="68" t="s">
        <v>26</v>
      </c>
      <c r="C17" s="47"/>
      <c r="D17" s="43"/>
      <c r="E17" s="19"/>
      <c r="F17" s="33"/>
      <c r="H17" s="32">
        <v>3000</v>
      </c>
      <c r="I17" s="21">
        <v>1.2</v>
      </c>
      <c r="J17" s="59">
        <f t="shared" si="0"/>
        <v>3600</v>
      </c>
    </row>
    <row r="18" spans="1:17" ht="17.100000000000001" customHeight="1" x14ac:dyDescent="0.25">
      <c r="A18" s="41"/>
      <c r="B18" s="68" t="s">
        <v>35</v>
      </c>
      <c r="C18" s="47"/>
      <c r="D18" s="43"/>
      <c r="E18" s="19"/>
      <c r="F18" s="33"/>
      <c r="H18" s="32">
        <v>2500</v>
      </c>
      <c r="I18" s="21">
        <v>1.2</v>
      </c>
      <c r="J18" s="59">
        <f t="shared" si="0"/>
        <v>3000</v>
      </c>
    </row>
    <row r="19" spans="1:17" ht="17.100000000000001" customHeight="1" x14ac:dyDescent="0.25">
      <c r="A19" s="41"/>
      <c r="B19" s="68" t="s">
        <v>34</v>
      </c>
      <c r="C19" s="47"/>
      <c r="D19" s="43"/>
      <c r="E19" s="19"/>
      <c r="F19" s="33"/>
      <c r="H19" s="32">
        <v>992</v>
      </c>
      <c r="I19" s="21">
        <v>1.2</v>
      </c>
      <c r="J19" s="59">
        <f t="shared" si="0"/>
        <v>1190.3999999999999</v>
      </c>
    </row>
    <row r="20" spans="1:17" ht="17.100000000000001" customHeight="1" x14ac:dyDescent="0.25">
      <c r="A20" s="41"/>
      <c r="B20" s="68" t="s">
        <v>14</v>
      </c>
      <c r="C20" s="47"/>
      <c r="D20" s="43"/>
      <c r="E20" s="19"/>
      <c r="F20" s="33"/>
      <c r="H20" s="32">
        <v>1100</v>
      </c>
      <c r="I20" s="21">
        <v>1.2</v>
      </c>
      <c r="J20" s="59">
        <f t="shared" si="0"/>
        <v>1320</v>
      </c>
    </row>
    <row r="21" spans="1:17" ht="17.100000000000001" customHeight="1" x14ac:dyDescent="0.25">
      <c r="A21" s="41"/>
      <c r="B21" s="68" t="s">
        <v>15</v>
      </c>
      <c r="C21" s="47"/>
      <c r="D21" s="43"/>
      <c r="E21" s="19"/>
      <c r="F21" s="33"/>
      <c r="H21" s="32">
        <v>4300</v>
      </c>
      <c r="I21" s="21">
        <v>1.2</v>
      </c>
      <c r="J21" s="59">
        <f t="shared" si="0"/>
        <v>5160</v>
      </c>
    </row>
    <row r="22" spans="1:17" ht="17.100000000000001" customHeight="1" x14ac:dyDescent="0.25">
      <c r="A22" s="41"/>
      <c r="B22" s="68" t="s">
        <v>16</v>
      </c>
      <c r="C22" s="47"/>
      <c r="D22" s="43"/>
      <c r="E22" s="53"/>
      <c r="F22" s="33"/>
      <c r="G22" s="18"/>
      <c r="H22" s="32">
        <v>1000</v>
      </c>
      <c r="I22" s="21">
        <v>1.2</v>
      </c>
      <c r="J22" s="59">
        <f t="shared" si="0"/>
        <v>1200</v>
      </c>
    </row>
    <row r="23" spans="1:17" s="30" customFormat="1" ht="17.100000000000001" customHeight="1" x14ac:dyDescent="0.25">
      <c r="A23" s="41"/>
      <c r="B23" s="68" t="s">
        <v>44</v>
      </c>
      <c r="C23" s="47"/>
      <c r="D23" s="43"/>
      <c r="E23" s="54"/>
      <c r="F23" s="33"/>
      <c r="G23" s="29"/>
      <c r="H23" s="32">
        <v>2000</v>
      </c>
      <c r="I23" s="21">
        <v>1.2</v>
      </c>
      <c r="J23" s="59">
        <f t="shared" si="0"/>
        <v>2400</v>
      </c>
      <c r="Q23" s="64"/>
    </row>
    <row r="24" spans="1:17" s="30" customFormat="1" ht="17.100000000000001" customHeight="1" x14ac:dyDescent="0.25">
      <c r="A24" s="41"/>
      <c r="B24" s="69" t="s">
        <v>18</v>
      </c>
      <c r="C24" s="47"/>
      <c r="D24" s="43"/>
      <c r="E24" s="54"/>
      <c r="F24" s="33"/>
      <c r="G24" s="29"/>
      <c r="H24" s="32">
        <v>2000</v>
      </c>
      <c r="I24" s="21">
        <v>1.2</v>
      </c>
      <c r="J24" s="59">
        <f t="shared" si="0"/>
        <v>2400</v>
      </c>
      <c r="Q24" s="64"/>
    </row>
    <row r="25" spans="1:17" s="30" customFormat="1" ht="17.100000000000001" customHeight="1" x14ac:dyDescent="0.25">
      <c r="A25" s="41"/>
      <c r="B25" s="69" t="s">
        <v>27</v>
      </c>
      <c r="C25" s="47"/>
      <c r="D25" s="43"/>
      <c r="E25" s="54"/>
      <c r="F25" s="33"/>
      <c r="G25" s="29"/>
      <c r="H25" s="32">
        <v>13000</v>
      </c>
      <c r="I25" s="21">
        <v>1.2</v>
      </c>
      <c r="J25" s="59">
        <f t="shared" si="0"/>
        <v>15600</v>
      </c>
      <c r="Q25" s="64"/>
    </row>
    <row r="26" spans="1:17" s="30" customFormat="1" ht="17.100000000000001" customHeight="1" x14ac:dyDescent="0.25">
      <c r="A26" s="41"/>
      <c r="B26" s="69" t="s">
        <v>31</v>
      </c>
      <c r="C26" s="47"/>
      <c r="D26" s="43"/>
      <c r="E26" s="54"/>
      <c r="F26" s="33"/>
      <c r="G26" s="29"/>
      <c r="H26" s="32">
        <v>1100</v>
      </c>
      <c r="I26" s="21">
        <v>1.2</v>
      </c>
      <c r="J26" s="59">
        <f t="shared" si="0"/>
        <v>1320</v>
      </c>
      <c r="Q26" s="64"/>
    </row>
    <row r="27" spans="1:17" ht="17.100000000000001" customHeight="1" x14ac:dyDescent="0.25">
      <c r="A27" s="41"/>
      <c r="B27" s="69" t="s">
        <v>19</v>
      </c>
      <c r="C27" s="47"/>
      <c r="D27" s="43"/>
      <c r="E27" s="54"/>
      <c r="F27" s="33"/>
      <c r="G27" s="18"/>
      <c r="H27" s="32">
        <v>2100</v>
      </c>
      <c r="I27" s="21">
        <v>1.2</v>
      </c>
      <c r="J27" s="59">
        <f t="shared" si="0"/>
        <v>2520</v>
      </c>
    </row>
    <row r="28" spans="1:17" ht="17.100000000000001" customHeight="1" x14ac:dyDescent="0.25">
      <c r="A28" s="41"/>
      <c r="B28" s="70" t="s">
        <v>28</v>
      </c>
      <c r="C28" s="47"/>
      <c r="D28" s="43"/>
      <c r="E28" s="54"/>
      <c r="F28" s="33"/>
      <c r="G28" s="18"/>
      <c r="H28" s="32">
        <v>1000</v>
      </c>
      <c r="I28" s="21">
        <v>1.2</v>
      </c>
      <c r="J28" s="59">
        <f t="shared" si="0"/>
        <v>1200</v>
      </c>
    </row>
    <row r="29" spans="1:17" ht="17.100000000000001" customHeight="1" x14ac:dyDescent="0.25">
      <c r="A29" s="41"/>
      <c r="B29" s="70" t="s">
        <v>36</v>
      </c>
      <c r="C29" s="47"/>
      <c r="D29" s="43"/>
      <c r="E29" s="54"/>
      <c r="F29" s="33"/>
      <c r="G29" s="18"/>
      <c r="H29" s="32">
        <v>500</v>
      </c>
      <c r="I29" s="21">
        <v>1.2</v>
      </c>
      <c r="J29" s="59">
        <f t="shared" si="0"/>
        <v>600</v>
      </c>
    </row>
    <row r="30" spans="1:17" s="30" customFormat="1" ht="17.100000000000001" customHeight="1" x14ac:dyDescent="0.25">
      <c r="A30" s="41"/>
      <c r="B30" s="69" t="s">
        <v>41</v>
      </c>
      <c r="C30" s="47"/>
      <c r="D30" s="43"/>
      <c r="E30" s="54"/>
      <c r="F30" s="33"/>
      <c r="G30" s="29"/>
      <c r="H30" s="32"/>
      <c r="I30" s="21">
        <v>1.2</v>
      </c>
      <c r="J30" s="59">
        <f>H30*I30</f>
        <v>0</v>
      </c>
      <c r="Q30" s="64"/>
    </row>
    <row r="31" spans="1:17" s="30" customFormat="1" ht="17.100000000000001" customHeight="1" x14ac:dyDescent="0.25">
      <c r="A31" s="41"/>
      <c r="B31" s="69"/>
      <c r="C31" s="47"/>
      <c r="D31" s="43"/>
      <c r="E31" s="54"/>
      <c r="F31" s="33"/>
      <c r="G31" s="29"/>
      <c r="H31" s="32"/>
      <c r="I31" s="21"/>
      <c r="J31" s="59"/>
      <c r="Q31" s="64"/>
    </row>
    <row r="32" spans="1:17" ht="17.100000000000001" customHeight="1" x14ac:dyDescent="0.25">
      <c r="A32" s="41"/>
      <c r="B32" s="61"/>
      <c r="C32" s="47"/>
      <c r="D32" s="43"/>
      <c r="E32" s="54"/>
      <c r="F32" s="33"/>
      <c r="G32" s="18"/>
      <c r="I32" s="21"/>
    </row>
    <row r="33" spans="1:17" ht="17.100000000000001" customHeight="1" x14ac:dyDescent="0.25">
      <c r="A33" s="10"/>
      <c r="B33" s="71" t="s">
        <v>60</v>
      </c>
      <c r="C33" s="7"/>
      <c r="D33" s="74"/>
      <c r="E33" s="75"/>
      <c r="F33" s="76"/>
      <c r="G33" s="18"/>
      <c r="I33" s="56"/>
      <c r="Q33" s="4"/>
    </row>
    <row r="34" spans="1:17" ht="17.100000000000001" customHeight="1" x14ac:dyDescent="0.25">
      <c r="A34" s="10"/>
      <c r="B34" s="13"/>
      <c r="C34" s="7"/>
      <c r="D34" s="8"/>
      <c r="E34" s="20"/>
      <c r="F34" s="12"/>
      <c r="G34" s="18"/>
      <c r="I34" s="56"/>
    </row>
    <row r="35" spans="1:17" ht="17.100000000000001" customHeight="1" x14ac:dyDescent="0.25">
      <c r="A35" s="10"/>
      <c r="B35" s="58" t="s">
        <v>20</v>
      </c>
      <c r="C35" s="7"/>
      <c r="D35" s="8"/>
      <c r="E35" s="20"/>
      <c r="F35" s="12"/>
      <c r="G35" s="18"/>
      <c r="I35" s="56"/>
    </row>
    <row r="36" spans="1:17" ht="17.100000000000001" customHeight="1" x14ac:dyDescent="0.25">
      <c r="A36" s="10"/>
      <c r="B36" s="57" t="s">
        <v>21</v>
      </c>
      <c r="C36" s="7"/>
      <c r="D36" s="8"/>
      <c r="E36" s="20"/>
      <c r="F36" s="12"/>
      <c r="G36" s="18"/>
      <c r="I36" s="56"/>
    </row>
    <row r="37" spans="1:17" ht="17.100000000000001" customHeight="1" x14ac:dyDescent="0.25">
      <c r="A37" s="10"/>
      <c r="B37" s="57" t="s">
        <v>22</v>
      </c>
      <c r="C37" s="7"/>
      <c r="D37" s="8"/>
      <c r="E37" s="20"/>
      <c r="F37" s="12"/>
      <c r="G37" s="18"/>
      <c r="I37" s="56"/>
    </row>
    <row r="38" spans="1:17" ht="17.100000000000001" customHeight="1" x14ac:dyDescent="0.25">
      <c r="A38" s="10"/>
      <c r="B38" s="57" t="s">
        <v>23</v>
      </c>
      <c r="C38" s="7"/>
      <c r="D38" s="8"/>
      <c r="E38" s="20"/>
      <c r="F38" s="12"/>
      <c r="G38" s="18"/>
      <c r="I38" s="56"/>
    </row>
    <row r="39" spans="1:17" s="17" customFormat="1" ht="17.100000000000001" customHeight="1" x14ac:dyDescent="0.25">
      <c r="A39" s="82" t="s">
        <v>10</v>
      </c>
      <c r="B39" s="82"/>
      <c r="C39" s="82"/>
      <c r="D39" s="82"/>
      <c r="E39" s="82"/>
      <c r="F39" s="22">
        <f>SUM(F13:F38)</f>
        <v>979079.29297820828</v>
      </c>
      <c r="G39" s="18"/>
      <c r="H39" s="32"/>
      <c r="I39" s="21"/>
      <c r="J39" s="59"/>
      <c r="Q39" s="63"/>
    </row>
    <row r="40" spans="1:17" s="17" customFormat="1" ht="17.100000000000001" customHeight="1" x14ac:dyDescent="0.25">
      <c r="A40" s="82" t="s">
        <v>5</v>
      </c>
      <c r="B40" s="82"/>
      <c r="C40" s="82"/>
      <c r="D40" s="82"/>
      <c r="E40" s="82"/>
      <c r="F40" s="34">
        <f>+F39*0.18</f>
        <v>176234.27273607749</v>
      </c>
      <c r="G40" s="18"/>
      <c r="H40" s="32"/>
      <c r="I40" s="21"/>
      <c r="J40" s="59"/>
      <c r="Q40" s="63"/>
    </row>
    <row r="41" spans="1:17" s="17" customFormat="1" ht="17.100000000000001" customHeight="1" x14ac:dyDescent="0.25">
      <c r="A41" s="82" t="s">
        <v>6</v>
      </c>
      <c r="B41" s="82"/>
      <c r="C41" s="82"/>
      <c r="D41" s="82"/>
      <c r="E41" s="82"/>
      <c r="F41" s="22">
        <f>SUM(F39:F40)</f>
        <v>1155313.5657142857</v>
      </c>
      <c r="G41" s="18"/>
      <c r="H41" s="32"/>
      <c r="I41" s="21"/>
      <c r="J41" s="59"/>
      <c r="Q41" s="63"/>
    </row>
    <row r="42" spans="1:17" s="17" customFormat="1" ht="17.100000000000001" customHeight="1" x14ac:dyDescent="0.25">
      <c r="C42" s="48"/>
      <c r="E42" s="18"/>
      <c r="G42" s="18"/>
      <c r="H42" s="32"/>
      <c r="I42" s="21"/>
      <c r="J42" s="59"/>
      <c r="Q42" s="63"/>
    </row>
    <row r="43" spans="1:17" s="17" customFormat="1" ht="17.100000000000001" customHeight="1" x14ac:dyDescent="0.25">
      <c r="A43" s="26" t="s">
        <v>8</v>
      </c>
      <c r="C43" s="48"/>
      <c r="E43" s="18"/>
      <c r="G43" s="18"/>
      <c r="H43" s="32"/>
      <c r="I43" s="21"/>
      <c r="J43" s="59"/>
      <c r="Q43" s="63"/>
    </row>
    <row r="44" spans="1:17" s="17" customFormat="1" ht="17.100000000000001" customHeight="1" x14ac:dyDescent="0.25">
      <c r="A44" s="39" t="s">
        <v>72</v>
      </c>
      <c r="C44" s="48"/>
      <c r="E44" s="18"/>
      <c r="G44" s="18"/>
      <c r="H44" s="32"/>
      <c r="I44" s="21"/>
      <c r="J44" s="59"/>
      <c r="Q44" s="63"/>
    </row>
    <row r="45" spans="1:17" s="17" customFormat="1" ht="17.100000000000001" customHeight="1" x14ac:dyDescent="0.25">
      <c r="C45" s="48"/>
      <c r="E45" s="18"/>
      <c r="G45" s="18"/>
      <c r="H45" s="32"/>
      <c r="I45" s="21"/>
      <c r="J45" s="59"/>
      <c r="Q45" s="63"/>
    </row>
    <row r="46" spans="1:17" s="17" customFormat="1" ht="17.100000000000001" customHeight="1" x14ac:dyDescent="0.25">
      <c r="A46" s="27" t="s">
        <v>7</v>
      </c>
      <c r="C46" s="48"/>
      <c r="E46" s="18"/>
      <c r="G46" s="18"/>
      <c r="H46" s="32"/>
      <c r="I46" s="21"/>
      <c r="J46" s="59"/>
      <c r="Q46" s="63"/>
    </row>
    <row r="47" spans="1:17" s="17" customFormat="1" ht="17.100000000000001" customHeight="1" x14ac:dyDescent="0.25">
      <c r="C47" s="48"/>
      <c r="E47" s="18"/>
      <c r="G47" s="18"/>
      <c r="H47" s="32"/>
      <c r="I47" s="21"/>
      <c r="J47" s="59"/>
      <c r="Q47" s="63"/>
    </row>
    <row r="48" spans="1:17" s="17" customFormat="1" ht="17.100000000000001" customHeight="1" x14ac:dyDescent="0.25">
      <c r="C48" s="48"/>
      <c r="E48" s="18"/>
      <c r="G48" s="18"/>
      <c r="H48" s="32"/>
      <c r="I48" s="21"/>
      <c r="J48" s="59"/>
      <c r="Q48" s="63"/>
    </row>
  </sheetData>
  <mergeCells count="4">
    <mergeCell ref="E10:F10"/>
    <mergeCell ref="A39:E39"/>
    <mergeCell ref="A40:E40"/>
    <mergeCell ref="A41:E4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E5429-9B3A-43E3-83D6-011E8CA62BDA}">
  <dimension ref="A1:J55"/>
  <sheetViews>
    <sheetView topLeftCell="A16" zoomScaleNormal="100" workbookViewId="0">
      <selection activeCell="J44" sqref="J44"/>
    </sheetView>
  </sheetViews>
  <sheetFormatPr baseColWidth="10" defaultColWidth="9.140625" defaultRowHeight="17.100000000000001" customHeight="1" x14ac:dyDescent="0.25"/>
  <cols>
    <col min="1" max="1" width="6.140625" style="9" customWidth="1"/>
    <col min="2" max="2" width="49" style="4" customWidth="1"/>
    <col min="3" max="3" width="7.85546875" style="49" customWidth="1"/>
    <col min="4" max="4" width="10" style="14" customWidth="1"/>
    <col min="5" max="5" width="15.85546875" style="14" customWidth="1"/>
    <col min="6" max="6" width="15.7109375" style="4" bestFit="1" customWidth="1"/>
    <col min="7" max="7" width="8.7109375" style="14" customWidth="1"/>
    <col min="8" max="8" width="13.28515625" style="32" customWidth="1"/>
    <col min="9" max="9" width="9" style="55" customWidth="1"/>
    <col min="10" max="10" width="12.42578125" style="59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0" ht="17.100000000000001" customHeight="1" x14ac:dyDescent="0.25">
      <c r="A1" s="1"/>
      <c r="B1" s="1"/>
      <c r="C1" s="31"/>
      <c r="D1" s="2"/>
      <c r="E1" s="2"/>
      <c r="F1" s="3"/>
    </row>
    <row r="2" spans="1:10" ht="17.100000000000001" customHeight="1" x14ac:dyDescent="0.25">
      <c r="A2" s="1"/>
      <c r="B2" s="1"/>
      <c r="C2" s="31"/>
      <c r="D2" s="2"/>
      <c r="E2" s="2"/>
      <c r="F2" s="3"/>
    </row>
    <row r="3" spans="1:10" ht="17.100000000000001" customHeight="1" x14ac:dyDescent="0.25">
      <c r="A3" s="1"/>
      <c r="B3" s="1"/>
      <c r="C3" s="31"/>
      <c r="D3" s="2"/>
      <c r="E3" s="2"/>
      <c r="F3" s="3"/>
    </row>
    <row r="4" spans="1:10" ht="17.100000000000001" customHeight="1" x14ac:dyDescent="0.25">
      <c r="A4" s="1"/>
      <c r="B4" s="1"/>
      <c r="C4" s="31"/>
      <c r="D4" s="2"/>
      <c r="E4" s="2"/>
      <c r="F4" s="3"/>
    </row>
    <row r="5" spans="1:10" ht="17.100000000000001" customHeight="1" x14ac:dyDescent="0.25">
      <c r="A5" s="1"/>
      <c r="B5" s="1"/>
      <c r="C5" s="31"/>
      <c r="D5" s="2"/>
      <c r="E5" s="2"/>
      <c r="F5" s="3"/>
    </row>
    <row r="6" spans="1:10" ht="17.100000000000001" customHeight="1" x14ac:dyDescent="0.25">
      <c r="A6" s="1"/>
      <c r="B6" s="1"/>
      <c r="C6" s="31"/>
      <c r="D6" s="2"/>
      <c r="E6" s="2"/>
      <c r="F6" s="3"/>
    </row>
    <row r="7" spans="1:10" ht="17.100000000000001" customHeight="1" x14ac:dyDescent="0.25">
      <c r="A7" s="5"/>
      <c r="B7" s="1"/>
      <c r="C7" s="31"/>
      <c r="D7" s="2"/>
      <c r="E7" s="2"/>
      <c r="F7" s="3"/>
    </row>
    <row r="8" spans="1:10" ht="17.100000000000001" customHeight="1" x14ac:dyDescent="0.25">
      <c r="B8" s="1"/>
      <c r="C8" s="31"/>
      <c r="D8" s="2"/>
      <c r="E8" s="2"/>
      <c r="F8" s="3"/>
    </row>
    <row r="9" spans="1:10" ht="17.100000000000001" customHeight="1" x14ac:dyDescent="0.25">
      <c r="A9" s="5" t="s">
        <v>43</v>
      </c>
      <c r="B9" s="1"/>
      <c r="C9" s="31"/>
      <c r="D9" s="2"/>
      <c r="E9" s="2"/>
      <c r="F9" s="3"/>
    </row>
    <row r="10" spans="1:10" ht="17.100000000000001" customHeight="1" x14ac:dyDescent="0.25">
      <c r="A10" s="5"/>
      <c r="B10" s="40"/>
      <c r="C10" s="31"/>
      <c r="D10" s="2"/>
      <c r="E10" s="2"/>
      <c r="F10" s="3"/>
    </row>
    <row r="11" spans="1:10" s="17" customFormat="1" ht="17.100000000000001" customHeight="1" x14ac:dyDescent="0.25">
      <c r="B11" s="15"/>
      <c r="C11" s="46"/>
      <c r="D11" s="16"/>
      <c r="E11" s="2"/>
      <c r="F11" s="23"/>
      <c r="G11" s="18"/>
      <c r="H11" s="32"/>
      <c r="I11" s="21"/>
      <c r="J11" s="59"/>
    </row>
    <row r="12" spans="1:10" s="17" customFormat="1" ht="17.100000000000001" customHeight="1" x14ac:dyDescent="0.25">
      <c r="A12" s="52" t="s">
        <v>39</v>
      </c>
      <c r="B12" s="51"/>
      <c r="C12" s="51"/>
      <c r="D12" s="16"/>
      <c r="E12" s="2"/>
      <c r="F12" s="23"/>
      <c r="G12" s="18"/>
      <c r="H12" s="50"/>
      <c r="I12" s="21"/>
      <c r="J12" s="59"/>
    </row>
    <row r="13" spans="1:10" s="17" customFormat="1" ht="17.100000000000001" customHeight="1" x14ac:dyDescent="0.25">
      <c r="A13" s="60" t="s">
        <v>50</v>
      </c>
      <c r="B13" s="51"/>
      <c r="C13" s="51"/>
      <c r="D13" s="24"/>
      <c r="G13" s="18"/>
      <c r="H13" s="50"/>
      <c r="I13" s="21"/>
      <c r="J13" s="59"/>
    </row>
    <row r="14" spans="1:10" s="17" customFormat="1" ht="17.100000000000001" customHeight="1" x14ac:dyDescent="0.25">
      <c r="A14" s="60" t="s">
        <v>33</v>
      </c>
      <c r="B14" s="51"/>
      <c r="C14" s="51"/>
      <c r="D14" s="24"/>
      <c r="E14" s="81" t="s">
        <v>69</v>
      </c>
      <c r="F14" s="81"/>
      <c r="G14" s="18"/>
      <c r="H14" s="50"/>
      <c r="I14" s="21"/>
      <c r="J14" s="59"/>
    </row>
    <row r="15" spans="1:10" s="17" customFormat="1" ht="17.100000000000001" customHeight="1" x14ac:dyDescent="0.25">
      <c r="A15" s="21"/>
      <c r="B15" s="21"/>
      <c r="C15" s="21"/>
      <c r="D15" s="21"/>
      <c r="G15" s="18"/>
      <c r="H15" s="32"/>
      <c r="I15" s="21"/>
      <c r="J15" s="59"/>
    </row>
    <row r="16" spans="1:10" ht="17.100000000000001" customHeight="1" x14ac:dyDescent="0.25">
      <c r="A16" s="35" t="s">
        <v>0</v>
      </c>
      <c r="B16" s="35" t="s">
        <v>9</v>
      </c>
      <c r="C16" s="35" t="s">
        <v>1</v>
      </c>
      <c r="D16" s="36" t="s">
        <v>2</v>
      </c>
      <c r="E16" s="37" t="s">
        <v>3</v>
      </c>
      <c r="F16" s="38" t="s">
        <v>4</v>
      </c>
      <c r="G16" s="18"/>
      <c r="I16" s="21"/>
    </row>
    <row r="17" spans="1:10" ht="17.100000000000001" customHeight="1" x14ac:dyDescent="0.25">
      <c r="A17" s="41"/>
      <c r="B17" s="42" t="s">
        <v>24</v>
      </c>
      <c r="C17" s="47" t="s">
        <v>25</v>
      </c>
      <c r="D17" s="43">
        <v>1</v>
      </c>
      <c r="E17" s="19">
        <f>J17</f>
        <v>512711.8644067797</v>
      </c>
      <c r="F17" s="33">
        <f>+D17*E17</f>
        <v>512711.8644067797</v>
      </c>
      <c r="G17" s="18"/>
      <c r="H17" s="32">
        <f>550000/1.18</f>
        <v>466101.69491525425</v>
      </c>
      <c r="I17" s="21">
        <v>1.1000000000000001</v>
      </c>
      <c r="J17" s="59">
        <f>+H17*I17</f>
        <v>512711.8644067797</v>
      </c>
    </row>
    <row r="18" spans="1:10" ht="17.100000000000001" customHeight="1" x14ac:dyDescent="0.25">
      <c r="A18" s="41"/>
      <c r="B18" s="42"/>
      <c r="C18" s="47"/>
      <c r="D18" s="43"/>
      <c r="E18" s="19"/>
      <c r="F18" s="33"/>
      <c r="G18" s="18"/>
      <c r="I18" s="21"/>
    </row>
    <row r="19" spans="1:10" ht="17.100000000000001" customHeight="1" x14ac:dyDescent="0.25">
      <c r="A19" s="41"/>
      <c r="B19" s="44" t="s">
        <v>12</v>
      </c>
      <c r="C19" s="47" t="s">
        <v>11</v>
      </c>
      <c r="D19" s="43">
        <v>18</v>
      </c>
      <c r="E19" s="19">
        <f>+J19</f>
        <v>3600</v>
      </c>
      <c r="F19" s="33">
        <f>+D19*E19</f>
        <v>64800</v>
      </c>
      <c r="H19" s="32">
        <f>45000/15</f>
        <v>3000</v>
      </c>
      <c r="I19" s="21">
        <v>1.2</v>
      </c>
      <c r="J19" s="59">
        <f t="shared" ref="J19:J34" si="0">H19*I19</f>
        <v>3600</v>
      </c>
    </row>
    <row r="20" spans="1:10" ht="17.100000000000001" customHeight="1" x14ac:dyDescent="0.25">
      <c r="A20" s="41"/>
      <c r="B20" s="44" t="s">
        <v>13</v>
      </c>
      <c r="C20" s="47" t="s">
        <v>11</v>
      </c>
      <c r="D20" s="43">
        <v>18</v>
      </c>
      <c r="E20" s="19">
        <v>2000</v>
      </c>
      <c r="F20" s="33">
        <f t="shared" ref="F20:F28" si="1">+D20*E20</f>
        <v>36000</v>
      </c>
      <c r="H20" s="32">
        <f>23000/15</f>
        <v>1533.3333333333333</v>
      </c>
      <c r="I20" s="21">
        <v>1.2</v>
      </c>
      <c r="J20" s="59">
        <f t="shared" si="0"/>
        <v>1839.9999999999998</v>
      </c>
    </row>
    <row r="21" spans="1:10" ht="17.100000000000001" customHeight="1" x14ac:dyDescent="0.25">
      <c r="A21" s="41"/>
      <c r="B21" s="44" t="s">
        <v>26</v>
      </c>
      <c r="C21" s="47" t="s">
        <v>30</v>
      </c>
      <c r="D21" s="43">
        <v>9</v>
      </c>
      <c r="E21" s="19">
        <f>+J21</f>
        <v>3600</v>
      </c>
      <c r="F21" s="33">
        <f t="shared" si="1"/>
        <v>32400</v>
      </c>
      <c r="H21" s="32">
        <v>3000</v>
      </c>
      <c r="I21" s="21">
        <v>1.2</v>
      </c>
      <c r="J21" s="59">
        <f t="shared" si="0"/>
        <v>3600</v>
      </c>
    </row>
    <row r="22" spans="1:10" ht="17.100000000000001" customHeight="1" x14ac:dyDescent="0.25">
      <c r="A22" s="41"/>
      <c r="B22" s="44" t="s">
        <v>35</v>
      </c>
      <c r="C22" s="47" t="s">
        <v>30</v>
      </c>
      <c r="D22" s="43">
        <v>9</v>
      </c>
      <c r="E22" s="19">
        <f>+J22</f>
        <v>3000</v>
      </c>
      <c r="F22" s="33">
        <f t="shared" si="1"/>
        <v>27000</v>
      </c>
      <c r="H22" s="32">
        <v>2500</v>
      </c>
      <c r="I22" s="21">
        <v>1.2</v>
      </c>
      <c r="J22" s="59">
        <f t="shared" si="0"/>
        <v>3000</v>
      </c>
    </row>
    <row r="23" spans="1:10" ht="17.100000000000001" customHeight="1" x14ac:dyDescent="0.25">
      <c r="A23" s="41"/>
      <c r="B23" s="44" t="s">
        <v>34</v>
      </c>
      <c r="C23" s="47" t="s">
        <v>11</v>
      </c>
      <c r="D23" s="43">
        <v>18</v>
      </c>
      <c r="E23" s="19">
        <v>1200</v>
      </c>
      <c r="F23" s="33">
        <f t="shared" si="1"/>
        <v>21600</v>
      </c>
      <c r="H23" s="32">
        <v>992</v>
      </c>
      <c r="I23" s="21">
        <v>1.2</v>
      </c>
      <c r="J23" s="59">
        <f t="shared" si="0"/>
        <v>1190.3999999999999</v>
      </c>
    </row>
    <row r="24" spans="1:10" ht="15.75" x14ac:dyDescent="0.25">
      <c r="A24" s="41"/>
      <c r="B24" s="44" t="s">
        <v>14</v>
      </c>
      <c r="C24" s="47" t="s">
        <v>1</v>
      </c>
      <c r="D24" s="43">
        <v>4</v>
      </c>
      <c r="E24" s="19">
        <f>+J24</f>
        <v>1320</v>
      </c>
      <c r="F24" s="33">
        <f t="shared" si="1"/>
        <v>5280</v>
      </c>
      <c r="H24" s="32">
        <v>1100</v>
      </c>
      <c r="I24" s="21">
        <v>1.2</v>
      </c>
      <c r="J24" s="59">
        <f t="shared" si="0"/>
        <v>1320</v>
      </c>
    </row>
    <row r="25" spans="1:10" ht="17.100000000000001" customHeight="1" x14ac:dyDescent="0.25">
      <c r="A25" s="41"/>
      <c r="B25" s="44" t="s">
        <v>15</v>
      </c>
      <c r="C25" s="47" t="s">
        <v>11</v>
      </c>
      <c r="D25" s="43">
        <v>3</v>
      </c>
      <c r="E25" s="19">
        <f>+J25</f>
        <v>5160</v>
      </c>
      <c r="F25" s="33">
        <f t="shared" si="1"/>
        <v>15480</v>
      </c>
      <c r="H25" s="32">
        <v>4300</v>
      </c>
      <c r="I25" s="21">
        <v>1.2</v>
      </c>
      <c r="J25" s="59">
        <f t="shared" si="0"/>
        <v>5160</v>
      </c>
    </row>
    <row r="26" spans="1:10" ht="17.100000000000001" customHeight="1" x14ac:dyDescent="0.25">
      <c r="A26" s="41"/>
      <c r="B26" s="44" t="s">
        <v>16</v>
      </c>
      <c r="C26" s="47" t="s">
        <v>1</v>
      </c>
      <c r="D26" s="43">
        <v>2</v>
      </c>
      <c r="E26" s="53">
        <v>1500</v>
      </c>
      <c r="F26" s="33">
        <f t="shared" si="1"/>
        <v>3000</v>
      </c>
      <c r="G26" s="18"/>
      <c r="H26" s="32">
        <v>1000</v>
      </c>
      <c r="I26" s="21">
        <v>1.2</v>
      </c>
      <c r="J26" s="59">
        <f t="shared" si="0"/>
        <v>1200</v>
      </c>
    </row>
    <row r="27" spans="1:10" s="30" customFormat="1" ht="17.100000000000001" customHeight="1" x14ac:dyDescent="0.25">
      <c r="A27" s="41"/>
      <c r="B27" s="28" t="s">
        <v>18</v>
      </c>
      <c r="C27" s="47" t="s">
        <v>1</v>
      </c>
      <c r="D27" s="43">
        <v>2</v>
      </c>
      <c r="E27" s="54">
        <v>3000</v>
      </c>
      <c r="F27" s="33">
        <f t="shared" si="1"/>
        <v>6000</v>
      </c>
      <c r="G27" s="29"/>
      <c r="H27" s="32">
        <v>2000</v>
      </c>
      <c r="I27" s="21">
        <v>1.2</v>
      </c>
      <c r="J27" s="59">
        <f t="shared" si="0"/>
        <v>2400</v>
      </c>
    </row>
    <row r="28" spans="1:10" s="30" customFormat="1" ht="17.100000000000001" customHeight="1" x14ac:dyDescent="0.25">
      <c r="A28" s="41"/>
      <c r="B28" s="28" t="s">
        <v>27</v>
      </c>
      <c r="C28" s="47" t="s">
        <v>1</v>
      </c>
      <c r="D28" s="43">
        <v>1</v>
      </c>
      <c r="E28" s="54">
        <v>18000</v>
      </c>
      <c r="F28" s="33">
        <f t="shared" si="1"/>
        <v>18000</v>
      </c>
      <c r="G28" s="29"/>
      <c r="H28" s="32">
        <v>13000</v>
      </c>
      <c r="I28" s="21">
        <v>1.2</v>
      </c>
      <c r="J28" s="59">
        <f t="shared" si="0"/>
        <v>15600</v>
      </c>
    </row>
    <row r="29" spans="1:10" s="30" customFormat="1" ht="17.100000000000001" customHeight="1" x14ac:dyDescent="0.25">
      <c r="A29" s="41"/>
      <c r="B29" s="28" t="s">
        <v>52</v>
      </c>
      <c r="C29" s="47" t="s">
        <v>1</v>
      </c>
      <c r="D29" s="43">
        <v>1</v>
      </c>
      <c r="E29" s="54">
        <v>6000</v>
      </c>
      <c r="F29" s="33">
        <f>+D29*E29</f>
        <v>6000</v>
      </c>
      <c r="G29" s="29"/>
      <c r="H29" s="32"/>
      <c r="I29" s="21"/>
      <c r="J29" s="59"/>
    </row>
    <row r="30" spans="1:10" s="30" customFormat="1" ht="17.100000000000001" customHeight="1" x14ac:dyDescent="0.25">
      <c r="A30" s="41"/>
      <c r="B30" s="28" t="s">
        <v>31</v>
      </c>
      <c r="C30" s="47" t="s">
        <v>1</v>
      </c>
      <c r="D30" s="43">
        <v>2</v>
      </c>
      <c r="E30" s="54">
        <v>2000</v>
      </c>
      <c r="F30" s="33">
        <f>+D30*E30</f>
        <v>4000</v>
      </c>
      <c r="G30" s="29"/>
      <c r="H30" s="32">
        <v>1100</v>
      </c>
      <c r="I30" s="21">
        <v>1.2</v>
      </c>
      <c r="J30" s="59">
        <f t="shared" si="0"/>
        <v>1320</v>
      </c>
    </row>
    <row r="31" spans="1:10" ht="17.100000000000001" customHeight="1" x14ac:dyDescent="0.25">
      <c r="A31" s="41"/>
      <c r="B31" s="28" t="s">
        <v>19</v>
      </c>
      <c r="C31" s="47" t="s">
        <v>1</v>
      </c>
      <c r="D31" s="43">
        <v>2</v>
      </c>
      <c r="E31" s="54">
        <v>2800</v>
      </c>
      <c r="F31" s="33">
        <f t="shared" ref="F31:F33" si="2">+D31*E31</f>
        <v>5600</v>
      </c>
      <c r="G31" s="18"/>
      <c r="H31" s="32">
        <v>2100</v>
      </c>
      <c r="I31" s="21">
        <v>1.2</v>
      </c>
      <c r="J31" s="59">
        <f t="shared" si="0"/>
        <v>2520</v>
      </c>
    </row>
    <row r="32" spans="1:10" ht="17.100000000000001" customHeight="1" x14ac:dyDescent="0.25">
      <c r="A32" s="41"/>
      <c r="B32" s="28" t="s">
        <v>51</v>
      </c>
      <c r="C32" s="47" t="s">
        <v>1</v>
      </c>
      <c r="D32" s="43">
        <v>5</v>
      </c>
      <c r="E32" s="54">
        <v>1000</v>
      </c>
      <c r="F32" s="33">
        <f t="shared" si="2"/>
        <v>5000</v>
      </c>
      <c r="G32" s="18"/>
      <c r="I32" s="21"/>
    </row>
    <row r="33" spans="1:10" ht="17.100000000000001" customHeight="1" x14ac:dyDescent="0.25">
      <c r="A33" s="41"/>
      <c r="B33" s="28" t="s">
        <v>53</v>
      </c>
      <c r="C33" s="47" t="s">
        <v>1</v>
      </c>
      <c r="D33" s="43">
        <v>1</v>
      </c>
      <c r="E33" s="54">
        <v>10000</v>
      </c>
      <c r="F33" s="33">
        <f t="shared" si="2"/>
        <v>10000</v>
      </c>
      <c r="G33" s="18"/>
      <c r="I33" s="21"/>
    </row>
    <row r="34" spans="1:10" ht="17.100000000000001" customHeight="1" x14ac:dyDescent="0.25">
      <c r="A34" s="41"/>
      <c r="B34" s="61" t="s">
        <v>28</v>
      </c>
      <c r="C34" s="47" t="s">
        <v>1</v>
      </c>
      <c r="D34" s="43">
        <v>4</v>
      </c>
      <c r="E34" s="54">
        <v>1000</v>
      </c>
      <c r="F34" s="33">
        <f>+D34*E34</f>
        <v>4000</v>
      </c>
      <c r="G34" s="18"/>
      <c r="H34" s="32">
        <v>800</v>
      </c>
      <c r="I34" s="21">
        <v>1.2</v>
      </c>
      <c r="J34" s="59">
        <f t="shared" si="0"/>
        <v>960</v>
      </c>
    </row>
    <row r="35" spans="1:10" s="30" customFormat="1" ht="17.100000000000001" customHeight="1" x14ac:dyDescent="0.25">
      <c r="A35" s="41"/>
      <c r="B35" s="28" t="s">
        <v>41</v>
      </c>
      <c r="C35" s="47" t="s">
        <v>1</v>
      </c>
      <c r="D35" s="43">
        <v>1</v>
      </c>
      <c r="E35" s="54">
        <v>10000</v>
      </c>
      <c r="F35" s="33">
        <f>+D35*E35</f>
        <v>10000</v>
      </c>
      <c r="G35" s="29"/>
      <c r="H35" s="32"/>
      <c r="I35" s="21"/>
      <c r="J35" s="59">
        <f>H35*I35</f>
        <v>0</v>
      </c>
    </row>
    <row r="36" spans="1:10" s="30" customFormat="1" ht="17.100000000000001" customHeight="1" x14ac:dyDescent="0.25">
      <c r="A36" s="41"/>
      <c r="B36" s="28"/>
      <c r="C36" s="47"/>
      <c r="D36" s="43"/>
      <c r="E36" s="54"/>
      <c r="F36" s="33"/>
      <c r="G36" s="29"/>
      <c r="H36" s="32"/>
      <c r="I36" s="21"/>
      <c r="J36" s="59"/>
    </row>
    <row r="37" spans="1:10" s="30" customFormat="1" ht="17.100000000000001" customHeight="1" x14ac:dyDescent="0.25">
      <c r="A37" s="41"/>
      <c r="B37" s="28"/>
      <c r="C37" s="47"/>
      <c r="D37" s="43"/>
      <c r="E37" s="54"/>
      <c r="F37" s="33"/>
      <c r="G37" s="29"/>
      <c r="H37" s="32"/>
      <c r="I37" s="21"/>
      <c r="J37" s="59"/>
    </row>
    <row r="38" spans="1:10" ht="17.100000000000001" customHeight="1" x14ac:dyDescent="0.25">
      <c r="A38" s="41"/>
      <c r="B38" s="61"/>
      <c r="C38" s="47"/>
      <c r="D38" s="43"/>
      <c r="E38" s="54"/>
      <c r="F38" s="33"/>
      <c r="G38" s="18"/>
      <c r="I38" s="21"/>
    </row>
    <row r="39" spans="1:10" ht="17.100000000000001" customHeight="1" x14ac:dyDescent="0.25">
      <c r="A39" s="10"/>
      <c r="B39" s="71" t="s">
        <v>66</v>
      </c>
      <c r="C39" s="7"/>
      <c r="D39" s="74">
        <v>1</v>
      </c>
      <c r="E39" s="75">
        <v>58407.428571428572</v>
      </c>
      <c r="F39" s="76">
        <f>+D39*E39</f>
        <v>58407.428571428572</v>
      </c>
      <c r="G39" s="18"/>
      <c r="I39" s="56"/>
    </row>
    <row r="40" spans="1:10" ht="17.100000000000001" customHeight="1" x14ac:dyDescent="0.25">
      <c r="A40" s="10"/>
      <c r="B40" s="13"/>
      <c r="C40" s="7"/>
      <c r="D40" s="8"/>
      <c r="E40" s="20"/>
      <c r="F40" s="12"/>
      <c r="G40" s="18"/>
      <c r="I40" s="56"/>
    </row>
    <row r="41" spans="1:10" ht="17.100000000000001" customHeight="1" x14ac:dyDescent="0.25">
      <c r="A41" s="10"/>
      <c r="B41" s="58" t="s">
        <v>20</v>
      </c>
      <c r="C41" s="7"/>
      <c r="D41" s="8"/>
      <c r="E41" s="20"/>
      <c r="F41" s="12"/>
      <c r="G41" s="18"/>
      <c r="I41" s="56"/>
    </row>
    <row r="42" spans="1:10" ht="17.100000000000001" customHeight="1" x14ac:dyDescent="0.25">
      <c r="A42" s="10"/>
      <c r="B42" s="57" t="s">
        <v>21</v>
      </c>
      <c r="C42" s="7"/>
      <c r="D42" s="8"/>
      <c r="E42" s="20"/>
      <c r="F42" s="12"/>
      <c r="G42" s="18"/>
      <c r="I42" s="56"/>
    </row>
    <row r="43" spans="1:10" ht="17.100000000000001" customHeight="1" x14ac:dyDescent="0.25">
      <c r="A43" s="10"/>
      <c r="B43" s="57" t="s">
        <v>22</v>
      </c>
      <c r="C43" s="7"/>
      <c r="D43" s="8"/>
      <c r="E43" s="20"/>
      <c r="F43" s="12"/>
      <c r="G43" s="18"/>
      <c r="I43" s="56"/>
    </row>
    <row r="44" spans="1:10" ht="17.100000000000001" customHeight="1" x14ac:dyDescent="0.25">
      <c r="A44" s="10"/>
      <c r="B44" s="57" t="s">
        <v>23</v>
      </c>
      <c r="C44" s="7"/>
      <c r="D44" s="8"/>
      <c r="E44" s="20"/>
      <c r="F44" s="12"/>
      <c r="G44" s="18"/>
      <c r="I44" s="56"/>
    </row>
    <row r="45" spans="1:10" ht="17.100000000000001" customHeight="1" x14ac:dyDescent="0.25">
      <c r="A45" s="6"/>
      <c r="B45" s="45"/>
      <c r="C45" s="7"/>
      <c r="D45" s="11"/>
      <c r="E45" s="25"/>
      <c r="F45" s="12"/>
      <c r="G45" s="18"/>
      <c r="I45" s="56"/>
    </row>
    <row r="46" spans="1:10" s="17" customFormat="1" ht="17.100000000000001" customHeight="1" x14ac:dyDescent="0.25">
      <c r="A46" s="82" t="s">
        <v>10</v>
      </c>
      <c r="B46" s="82"/>
      <c r="C46" s="82"/>
      <c r="D46" s="82"/>
      <c r="E46" s="82"/>
      <c r="F46" s="22">
        <f>SUM(F17:F45)</f>
        <v>845279.29297820816</v>
      </c>
      <c r="G46" s="18"/>
      <c r="H46" s="32"/>
      <c r="I46" s="21"/>
      <c r="J46" s="59"/>
    </row>
    <row r="47" spans="1:10" s="17" customFormat="1" ht="17.100000000000001" customHeight="1" x14ac:dyDescent="0.25">
      <c r="A47" s="82" t="s">
        <v>5</v>
      </c>
      <c r="B47" s="82"/>
      <c r="C47" s="82"/>
      <c r="D47" s="82"/>
      <c r="E47" s="82"/>
      <c r="F47" s="34">
        <f>+F46*0.18</f>
        <v>152150.27273607746</v>
      </c>
      <c r="G47" s="18"/>
      <c r="H47" s="32"/>
      <c r="I47" s="21"/>
      <c r="J47" s="59"/>
    </row>
    <row r="48" spans="1:10" s="17" customFormat="1" ht="17.100000000000001" customHeight="1" x14ac:dyDescent="0.25">
      <c r="A48" s="82" t="s">
        <v>6</v>
      </c>
      <c r="B48" s="82"/>
      <c r="C48" s="82"/>
      <c r="D48" s="82"/>
      <c r="E48" s="82"/>
      <c r="F48" s="22">
        <f>SUM(F46:F47)</f>
        <v>997429.56571428559</v>
      </c>
      <c r="G48" s="18"/>
      <c r="H48" s="32"/>
      <c r="I48" s="21"/>
      <c r="J48" s="59"/>
    </row>
    <row r="49" spans="1:10" s="17" customFormat="1" ht="17.100000000000001" customHeight="1" x14ac:dyDescent="0.25">
      <c r="C49" s="48"/>
      <c r="E49" s="18"/>
      <c r="G49" s="18"/>
      <c r="H49" s="32"/>
      <c r="I49" s="21"/>
      <c r="J49" s="59"/>
    </row>
    <row r="50" spans="1:10" s="17" customFormat="1" ht="17.100000000000001" customHeight="1" x14ac:dyDescent="0.25">
      <c r="A50" s="26" t="s">
        <v>8</v>
      </c>
      <c r="C50" s="48"/>
      <c r="E50" s="18"/>
      <c r="G50" s="18"/>
      <c r="H50" s="32"/>
      <c r="I50" s="21"/>
      <c r="J50" s="59"/>
    </row>
    <row r="51" spans="1:10" s="17" customFormat="1" ht="17.100000000000001" customHeight="1" x14ac:dyDescent="0.25">
      <c r="A51" s="39" t="s">
        <v>76</v>
      </c>
      <c r="C51" s="48"/>
      <c r="E51" s="18"/>
      <c r="G51" s="18"/>
      <c r="H51" s="32"/>
      <c r="I51" s="21"/>
      <c r="J51" s="59"/>
    </row>
    <row r="52" spans="1:10" s="17" customFormat="1" ht="17.100000000000001" customHeight="1" x14ac:dyDescent="0.25">
      <c r="C52" s="48"/>
      <c r="E52" s="18"/>
      <c r="G52" s="18"/>
      <c r="H52" s="32"/>
      <c r="I52" s="21"/>
      <c r="J52" s="59"/>
    </row>
    <row r="53" spans="1:10" s="17" customFormat="1" ht="17.100000000000001" customHeight="1" x14ac:dyDescent="0.25">
      <c r="A53" s="27" t="s">
        <v>7</v>
      </c>
      <c r="C53" s="48"/>
      <c r="E53" s="18"/>
      <c r="G53" s="18"/>
      <c r="H53" s="32"/>
      <c r="I53" s="21"/>
      <c r="J53" s="59"/>
    </row>
    <row r="54" spans="1:10" s="17" customFormat="1" ht="17.100000000000001" customHeight="1" x14ac:dyDescent="0.25">
      <c r="C54" s="48"/>
      <c r="E54" s="18"/>
      <c r="G54" s="18"/>
      <c r="H54" s="32"/>
      <c r="I54" s="21"/>
      <c r="J54" s="59"/>
    </row>
    <row r="55" spans="1:10" s="17" customFormat="1" ht="17.100000000000001" customHeight="1" x14ac:dyDescent="0.25">
      <c r="C55" s="48"/>
      <c r="E55" s="18"/>
      <c r="G55" s="18"/>
      <c r="H55" s="32"/>
      <c r="I55" s="21"/>
      <c r="J55" s="59"/>
    </row>
  </sheetData>
  <mergeCells count="4">
    <mergeCell ref="E14:F14"/>
    <mergeCell ref="A46:E46"/>
    <mergeCell ref="A47:E47"/>
    <mergeCell ref="A48:E4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15</vt:i4>
      </vt:variant>
    </vt:vector>
  </HeadingPairs>
  <TitlesOfParts>
    <vt:vector size="31" baseType="lpstr">
      <vt:lpstr>BUREAU COMMERCIALE</vt:lpstr>
      <vt:lpstr>BUREAU COMMERCIALE OK</vt:lpstr>
      <vt:lpstr>HALL</vt:lpstr>
      <vt:lpstr>HALL ok</vt:lpstr>
      <vt:lpstr>BUREAU LINER </vt:lpstr>
      <vt:lpstr>BUREAU LINER  (2)</vt:lpstr>
      <vt:lpstr>SALLE DE REUNION </vt:lpstr>
      <vt:lpstr>SALLE DE REUNION  ok</vt:lpstr>
      <vt:lpstr>BUREAU FINANCE</vt:lpstr>
      <vt:lpstr>BUREAU FINANCE OK</vt:lpstr>
      <vt:lpstr>DG</vt:lpstr>
      <vt:lpstr>DG ok</vt:lpstr>
      <vt:lpstr>BUREAU RH</vt:lpstr>
      <vt:lpstr>BUREAU RH (2)</vt:lpstr>
      <vt:lpstr>BUREAU FINANCE 2</vt:lpstr>
      <vt:lpstr>BUREAU FINANCE 2 (OK)</vt:lpstr>
      <vt:lpstr>'BUREAU COMMERCIALE'!Zone_d_impression</vt:lpstr>
      <vt:lpstr>'BUREAU COMMERCIALE OK'!Zone_d_impression</vt:lpstr>
      <vt:lpstr>'BUREAU FINANCE'!Zone_d_impression</vt:lpstr>
      <vt:lpstr>'BUREAU FINANCE 2'!Zone_d_impression</vt:lpstr>
      <vt:lpstr>'BUREAU FINANCE 2 (OK)'!Zone_d_impression</vt:lpstr>
      <vt:lpstr>'BUREAU FINANCE OK'!Zone_d_impression</vt:lpstr>
      <vt:lpstr>'BUREAU LINER '!Zone_d_impression</vt:lpstr>
      <vt:lpstr>'BUREAU LINER  (2)'!Zone_d_impression</vt:lpstr>
      <vt:lpstr>'BUREAU RH'!Zone_d_impression</vt:lpstr>
      <vt:lpstr>'BUREAU RH (2)'!Zone_d_impression</vt:lpstr>
      <vt:lpstr>DG!Zone_d_impression</vt:lpstr>
      <vt:lpstr>'DG ok'!Zone_d_impression</vt:lpstr>
      <vt:lpstr>'HALL ok'!Zone_d_impression</vt:lpstr>
      <vt:lpstr>'SALLE DE REUNION '!Zone_d_impression</vt:lpstr>
      <vt:lpstr>'SALLE DE REUNION  ok'!Zone_d_impression</vt:lpstr>
    </vt:vector>
  </TitlesOfParts>
  <Company>Vivo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radia.konate</dc:creator>
  <cp:lastModifiedBy>COMMERCIALE ADV3</cp:lastModifiedBy>
  <cp:lastPrinted>2026-02-18T12:54:01Z</cp:lastPrinted>
  <dcterms:created xsi:type="dcterms:W3CDTF">2022-10-05T16:01:13Z</dcterms:created>
  <dcterms:modified xsi:type="dcterms:W3CDTF">2026-02-18T17:25:56Z</dcterms:modified>
</cp:coreProperties>
</file>