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Y:\DOSSIER ADV - DEVIS A VALIDER\CLAUDE\"/>
    </mc:Choice>
  </mc:AlternateContent>
  <xr:revisionPtr revIDLastSave="0" documentId="13_ncr:1_{359E3463-D6EA-4F90-B884-1D71C407AE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QE OUFFOUE" sheetId="15" r:id="rId1"/>
    <sheet name="Detail" sheetId="16" r:id="rId2"/>
    <sheet name="Devis ok" sheetId="17" r:id="rId3"/>
    <sheet name="Proforma" sheetId="18" r:id="rId4"/>
  </sheets>
  <definedNames>
    <definedName name="_xlnm.Print_Area" localSheetId="1">Detail!$A$1:$F$63</definedName>
    <definedName name="_xlnm.Print_Area" localSheetId="2">'Devis ok'!$A$1:$F$69</definedName>
    <definedName name="_xlnm.Print_Area" localSheetId="0">'DQE OUFFOUE'!$A$1:$F$73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7" l="1"/>
  <c r="J53" i="17" s="1"/>
  <c r="E53" i="17" s="1"/>
  <c r="F53" i="17" s="1"/>
  <c r="F17" i="17"/>
  <c r="H47" i="16"/>
  <c r="J42" i="16"/>
  <c r="E42" i="16" s="1"/>
  <c r="F42" i="16" s="1"/>
  <c r="J41" i="16"/>
  <c r="E41" i="16" s="1"/>
  <c r="F41" i="16" s="1"/>
  <c r="J40" i="16"/>
  <c r="F40" i="16"/>
  <c r="E40" i="16"/>
  <c r="J15" i="17"/>
  <c r="J41" i="17"/>
  <c r="J42" i="17"/>
  <c r="J43" i="17"/>
  <c r="J40" i="17"/>
  <c r="J51" i="17"/>
  <c r="J39" i="17"/>
  <c r="J38" i="17"/>
  <c r="J37" i="17"/>
  <c r="J36" i="17"/>
  <c r="J35" i="17"/>
  <c r="H34" i="17"/>
  <c r="J34" i="17" s="1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6" i="17"/>
  <c r="E16" i="17" s="1"/>
  <c r="F16" i="17" s="1"/>
  <c r="H34" i="16"/>
  <c r="J34" i="16" s="1"/>
  <c r="E34" i="16" s="1"/>
  <c r="F34" i="16" s="1"/>
  <c r="J47" i="16"/>
  <c r="E47" i="16" s="1"/>
  <c r="F47" i="16" s="1"/>
  <c r="F56" i="16" s="1"/>
  <c r="F43" i="16"/>
  <c r="J17" i="16"/>
  <c r="E17" i="16" s="1"/>
  <c r="F17" i="16" s="1"/>
  <c r="J18" i="16"/>
  <c r="E18" i="16" s="1"/>
  <c r="F18" i="16" s="1"/>
  <c r="J19" i="16"/>
  <c r="E19" i="16" s="1"/>
  <c r="F19" i="16" s="1"/>
  <c r="J20" i="16"/>
  <c r="E20" i="16" s="1"/>
  <c r="F20" i="16" s="1"/>
  <c r="J21" i="16"/>
  <c r="E21" i="16" s="1"/>
  <c r="F21" i="16" s="1"/>
  <c r="J22" i="16"/>
  <c r="E22" i="16" s="1"/>
  <c r="F22" i="16" s="1"/>
  <c r="J23" i="16"/>
  <c r="J24" i="16"/>
  <c r="E24" i="16" s="1"/>
  <c r="F24" i="16" s="1"/>
  <c r="J25" i="16"/>
  <c r="E25" i="16" s="1"/>
  <c r="F25" i="16" s="1"/>
  <c r="J26" i="16"/>
  <c r="E26" i="16" s="1"/>
  <c r="F26" i="16" s="1"/>
  <c r="J27" i="16"/>
  <c r="E27" i="16" s="1"/>
  <c r="F27" i="16" s="1"/>
  <c r="J28" i="16"/>
  <c r="E28" i="16" s="1"/>
  <c r="F28" i="16" s="1"/>
  <c r="J29" i="16"/>
  <c r="E29" i="16" s="1"/>
  <c r="F29" i="16" s="1"/>
  <c r="J30" i="16"/>
  <c r="E30" i="16" s="1"/>
  <c r="F30" i="16" s="1"/>
  <c r="J31" i="16"/>
  <c r="E31" i="16" s="1"/>
  <c r="F31" i="16" s="1"/>
  <c r="J32" i="16"/>
  <c r="E32" i="16" s="1"/>
  <c r="F32" i="16" s="1"/>
  <c r="J33" i="16"/>
  <c r="E33" i="16" s="1"/>
  <c r="F33" i="16" s="1"/>
  <c r="J35" i="16"/>
  <c r="E35" i="16" s="1"/>
  <c r="F35" i="16" s="1"/>
  <c r="J36" i="16"/>
  <c r="E36" i="16" s="1"/>
  <c r="F36" i="16" s="1"/>
  <c r="J37" i="16"/>
  <c r="E37" i="16" s="1"/>
  <c r="F37" i="16" s="1"/>
  <c r="J38" i="16"/>
  <c r="E38" i="16" s="1"/>
  <c r="F38" i="16" s="1"/>
  <c r="J39" i="16"/>
  <c r="E39" i="16" s="1"/>
  <c r="F39" i="16" s="1"/>
  <c r="J43" i="16"/>
  <c r="J44" i="16"/>
  <c r="J16" i="16"/>
  <c r="E16" i="16" s="1"/>
  <c r="F16" i="16" s="1"/>
  <c r="E15" i="17" l="1"/>
  <c r="F15" i="17" s="1"/>
  <c r="F62" i="17" s="1"/>
  <c r="E23" i="16"/>
  <c r="F23" i="16" s="1"/>
  <c r="F58" i="16" s="1"/>
  <c r="F18" i="15"/>
  <c r="F57" i="15"/>
  <c r="F19" i="15"/>
  <c r="F20" i="15"/>
  <c r="F21" i="15"/>
  <c r="F22" i="15"/>
  <c r="F29" i="15"/>
  <c r="F27" i="15"/>
  <c r="F28" i="15"/>
  <c r="F30" i="15"/>
  <c r="F31" i="15"/>
  <c r="F32" i="15"/>
  <c r="F33" i="15"/>
  <c r="F16" i="15"/>
  <c r="F64" i="17" l="1"/>
  <c r="F63" i="17"/>
  <c r="F57" i="16"/>
  <c r="F66" i="15"/>
  <c r="F68" i="15" s="1"/>
  <c r="F67" i="15" l="1"/>
</calcChain>
</file>

<file path=xl/sharedStrings.xml><?xml version="1.0" encoding="utf-8"?>
<sst xmlns="http://schemas.openxmlformats.org/spreadsheetml/2006/main" count="212" uniqueCount="84">
  <si>
    <t>N°</t>
  </si>
  <si>
    <t>U</t>
  </si>
  <si>
    <t>QTÉ</t>
  </si>
  <si>
    <t>PU</t>
  </si>
  <si>
    <t>MONTANT</t>
  </si>
  <si>
    <t>TOTAL TTC</t>
  </si>
  <si>
    <t>SERVICE COMMERCIAL</t>
  </si>
  <si>
    <t>CONDITIONS COMMERCIALES</t>
  </si>
  <si>
    <t>DEVIS N°</t>
  </si>
  <si>
    <t>Arrêté le présent devis à la somme de :</t>
  </si>
  <si>
    <t>DÉSIGNATIONS DES OUVRAGES</t>
  </si>
  <si>
    <t>Lg</t>
  </si>
  <si>
    <t>Ens</t>
  </si>
  <si>
    <t>TOTAL HT</t>
  </si>
  <si>
    <t>Armaflex 1/4 Ep 13</t>
  </si>
  <si>
    <t>m</t>
  </si>
  <si>
    <t>Colle tangit tube</t>
  </si>
  <si>
    <t>Coude pvc diam 25</t>
  </si>
  <si>
    <t>Armaflex 3/8 Ep 13</t>
  </si>
  <si>
    <t>Tuyau pvc diam 25</t>
  </si>
  <si>
    <t>Validité de l'offre : 01 Mois</t>
  </si>
  <si>
    <t>Délai d'exécution des travaux : 01 Jour</t>
  </si>
  <si>
    <t>Règlement : Selon nos termes</t>
  </si>
  <si>
    <t>Split mural 1,5 CV R410a  SAMSUNG inverter ou similaire</t>
  </si>
  <si>
    <t>TVA 18% NON FACTUREE</t>
  </si>
  <si>
    <t>Date : 24/12/2025</t>
  </si>
  <si>
    <t>Quatre cent neuf mille six cent soixante-dix-sept Francs CFA</t>
  </si>
  <si>
    <t>Depose et installation du split</t>
  </si>
  <si>
    <t>Split Mural 2Cv Samsung R410A Inverter</t>
  </si>
  <si>
    <t>Cuivre 1/4 diam 0,81</t>
  </si>
  <si>
    <t>Cuivre 3/8 diam 0,81</t>
  </si>
  <si>
    <t>Cuivre 1/2 diam 1mm</t>
  </si>
  <si>
    <t>Armaflex 1/2 Ep 13</t>
  </si>
  <si>
    <t> Colle néoprène - petite boîte</t>
  </si>
  <si>
    <t>Paquet de vis n°8</t>
  </si>
  <si>
    <t>pqt</t>
  </si>
  <si>
    <t>Paquet de cheville n°8</t>
  </si>
  <si>
    <t> Bande blanche</t>
  </si>
  <si>
    <t>Baguette à souder cuivre</t>
  </si>
  <si>
    <t> Freon R410A</t>
  </si>
  <si>
    <t> Goulotte blanche 80X60</t>
  </si>
  <si>
    <t> Câble Ro2V 4X2.5 Mm²</t>
  </si>
  <si>
    <t> Paire de domino 16 mm²</t>
  </si>
  <si>
    <t> Support métallique 1CV-3CV</t>
  </si>
  <si>
    <t>u</t>
  </si>
  <si>
    <t> Câble Vgv 3X2.5mm²</t>
  </si>
  <si>
    <t> DPN 20A</t>
  </si>
  <si>
    <t>Té PVC pression Ø25 90°</t>
  </si>
  <si>
    <t>Ciment blanc</t>
  </si>
  <si>
    <t>kg</t>
  </si>
  <si>
    <t>lg</t>
  </si>
  <si>
    <t>FOURNITURE ET REMPLACEMENT DE SPLIT MURAUX R22</t>
  </si>
  <si>
    <t>PAR DES SPLIT MURAUX R410 INVERTER</t>
  </si>
  <si>
    <t>RIVIERA GOLF</t>
  </si>
  <si>
    <t xml:space="preserve"> cheville n°8</t>
  </si>
  <si>
    <t>Date : 24/03/2026</t>
  </si>
  <si>
    <t>MISE EN ŒUVRE</t>
  </si>
  <si>
    <t>Nbbre de techniciens 04</t>
  </si>
  <si>
    <t xml:space="preserve">Split mural 1,5 CV R410a  SAMSUNG inverter </t>
  </si>
  <si>
    <t>Split Mural 2Cv SAMSUNG R410A Inverter</t>
  </si>
  <si>
    <t>Bouteille Freon R410A</t>
  </si>
  <si>
    <t>Colle néoprène - petite boîte</t>
  </si>
  <si>
    <t>Paire de domino 16 mm²</t>
  </si>
  <si>
    <r>
      <rPr>
        <b/>
        <sz val="12"/>
        <color theme="1"/>
        <rFont val="Garamond"/>
        <family val="1"/>
      </rPr>
      <t xml:space="preserve">Délai d'exécution des travaux : </t>
    </r>
    <r>
      <rPr>
        <sz val="12"/>
        <color theme="1"/>
        <rFont val="Garamond"/>
        <family val="1"/>
      </rPr>
      <t>10 Jours</t>
    </r>
  </si>
  <si>
    <r>
      <rPr>
        <b/>
        <sz val="12"/>
        <color theme="1"/>
        <rFont val="Garamond"/>
        <family val="1"/>
      </rPr>
      <t xml:space="preserve">Validité de l'offre : </t>
    </r>
    <r>
      <rPr>
        <sz val="12"/>
        <color theme="1"/>
        <rFont val="Garamond"/>
        <family val="1"/>
      </rPr>
      <t>01 Mois</t>
    </r>
  </si>
  <si>
    <r>
      <rPr>
        <b/>
        <sz val="12"/>
        <color theme="1"/>
        <rFont val="Garamond"/>
        <family val="1"/>
      </rPr>
      <t xml:space="preserve">Conditions de règlement : </t>
    </r>
    <r>
      <rPr>
        <sz val="12"/>
        <color theme="1"/>
        <rFont val="Garamond"/>
        <family val="1"/>
      </rPr>
      <t>Selon nos termes</t>
    </r>
  </si>
  <si>
    <t>Treize millions  cent dix mille neuf cent dix-sept Francs CFA</t>
  </si>
  <si>
    <r>
      <t xml:space="preserve">Date : </t>
    </r>
    <r>
      <rPr>
        <sz val="12"/>
        <color theme="1"/>
        <rFont val="Garamond"/>
        <family val="1"/>
      </rPr>
      <t>27/03/2026</t>
    </r>
  </si>
  <si>
    <t>Ecrou 1/4</t>
  </si>
  <si>
    <t>Ecrou 3/8</t>
  </si>
  <si>
    <t>Ecrou 1/2</t>
  </si>
  <si>
    <t>Câble Vgv 3X2.5mm²</t>
  </si>
  <si>
    <t>Support métallique 1CV-3CV</t>
  </si>
  <si>
    <t>Câble Ro2V 4X2.5 Mm²</t>
  </si>
  <si>
    <t>Goulotte blanche 80X60</t>
  </si>
  <si>
    <t>Bande blanche</t>
  </si>
  <si>
    <t>Accessoires divers de pose</t>
  </si>
  <si>
    <t>Matériels d'Installation 90m</t>
  </si>
  <si>
    <r>
      <rPr>
        <b/>
        <sz val="12"/>
        <color theme="1"/>
        <rFont val="Garamond"/>
        <family val="1"/>
      </rPr>
      <t>Disponibilité des équipements :</t>
    </r>
    <r>
      <rPr>
        <sz val="12"/>
        <color theme="1"/>
        <rFont val="Garamond"/>
        <family val="1"/>
      </rPr>
      <t xml:space="preserve"> En stock sauf vente entre temps</t>
    </r>
  </si>
  <si>
    <t>Split mural 1,5CV R410A Samsung Inverter ou similaire</t>
  </si>
  <si>
    <t>Split Mural 2CV R410A Samsung Inverter ou similaire</t>
  </si>
  <si>
    <t>DPN 20A</t>
  </si>
  <si>
    <t>DEVIS N°0209/2026</t>
  </si>
  <si>
    <t>Suite 1/1 du devis 0209/2026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</si>
</sst>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name val="Garamond"/>
      <family val="1"/>
    </font>
    <font>
      <i/>
      <sz val="12"/>
      <color rgb="FFFF0000"/>
      <name val="Garamond"/>
      <family val="1"/>
    </font>
    <font>
      <i/>
      <u/>
      <sz val="12"/>
      <color theme="1"/>
      <name val="Garamond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2" xfId="3" applyFont="1" applyBorder="1" applyAlignment="1">
      <alignment horizontal="left" vertical="center" wrapText="1"/>
    </xf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7" fillId="0" borderId="1" xfId="7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164" fontId="6" fillId="0" borderId="1" xfId="7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169" fontId="5" fillId="0" borderId="0" xfId="6" applyNumberFormat="1" applyFont="1" applyAlignment="1">
      <alignment horizontal="center" vertical="center"/>
    </xf>
    <xf numFmtId="169" fontId="6" fillId="0" borderId="0" xfId="6" applyNumberFormat="1" applyFont="1" applyAlignment="1">
      <alignment horizontal="center" vertical="center"/>
    </xf>
    <xf numFmtId="169" fontId="6" fillId="0" borderId="0" xfId="6" applyNumberFormat="1" applyFont="1" applyFill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169" fontId="3" fillId="0" borderId="0" xfId="3" applyNumberFormat="1" applyFont="1"/>
    <xf numFmtId="164" fontId="3" fillId="0" borderId="1" xfId="3" applyNumberFormat="1" applyFont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vertical="center"/>
    </xf>
    <xf numFmtId="0" fontId="11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1" xfId="3" applyFont="1" applyBorder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164" fontId="4" fillId="0" borderId="1" xfId="7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164" fontId="5" fillId="0" borderId="1" xfId="7" applyFont="1" applyFill="1" applyBorder="1" applyAlignment="1">
      <alignment horizontal="left"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169" fontId="3" fillId="0" borderId="0" xfId="6" applyNumberFormat="1" applyFont="1" applyAlignment="1"/>
    <xf numFmtId="169" fontId="5" fillId="0" borderId="0" xfId="6" applyNumberFormat="1" applyFont="1" applyAlignment="1"/>
    <xf numFmtId="169" fontId="6" fillId="0" borderId="0" xfId="6" applyNumberFormat="1" applyFont="1" applyAlignment="1"/>
    <xf numFmtId="0" fontId="12" fillId="0" borderId="1" xfId="3" applyFont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6" applyNumberFormat="1" applyFont="1" applyFill="1" applyAlignment="1">
      <alignment horizontal="center" vertical="center"/>
    </xf>
    <xf numFmtId="164" fontId="6" fillId="0" borderId="3" xfId="3" applyNumberFormat="1" applyFont="1" applyBorder="1"/>
    <xf numFmtId="164" fontId="6" fillId="0" borderId="1" xfId="3" applyNumberFormat="1" applyFont="1" applyBorder="1" applyAlignment="1">
      <alignment horizontal="center" vertical="center" wrapText="1"/>
    </xf>
    <xf numFmtId="169" fontId="3" fillId="0" borderId="0" xfId="6" applyNumberFormat="1" applyFont="1"/>
    <xf numFmtId="169" fontId="5" fillId="0" borderId="0" xfId="6" applyNumberFormat="1" applyFont="1"/>
    <xf numFmtId="169" fontId="6" fillId="0" borderId="0" xfId="6" applyNumberFormat="1" applyFont="1"/>
    <xf numFmtId="0" fontId="13" fillId="0" borderId="0" xfId="0" applyFont="1"/>
    <xf numFmtId="0" fontId="11" fillId="0" borderId="1" xfId="3" applyFont="1" applyBorder="1" applyAlignment="1">
      <alignment horizontal="left" vertical="center"/>
    </xf>
    <xf numFmtId="0" fontId="4" fillId="0" borderId="3" xfId="3" applyFont="1" applyBorder="1" applyAlignment="1">
      <alignment horizontal="center" vertical="center"/>
    </xf>
    <xf numFmtId="0" fontId="11" fillId="0" borderId="3" xfId="3" applyFont="1" applyBorder="1" applyAlignment="1">
      <alignment horizontal="left" vertical="center" wrapText="1"/>
    </xf>
    <xf numFmtId="165" fontId="3" fillId="0" borderId="3" xfId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center" vertical="center"/>
    </xf>
    <xf numFmtId="164" fontId="3" fillId="0" borderId="3" xfId="7" applyFont="1" applyFill="1" applyBorder="1" applyAlignment="1">
      <alignment horizontal="center" vertical="center"/>
    </xf>
    <xf numFmtId="164" fontId="3" fillId="0" borderId="3" xfId="3" applyNumberFormat="1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 wrapText="1"/>
    </xf>
    <xf numFmtId="165" fontId="5" fillId="0" borderId="4" xfId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4" fontId="3" fillId="0" borderId="4" xfId="3" applyNumberFormat="1" applyFont="1" applyBorder="1" applyAlignment="1">
      <alignment horizontal="center" vertical="center" wrapText="1"/>
    </xf>
    <xf numFmtId="164" fontId="3" fillId="0" borderId="5" xfId="3" applyNumberFormat="1" applyFont="1" applyBorder="1"/>
    <xf numFmtId="0" fontId="4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 wrapText="1"/>
    </xf>
    <xf numFmtId="165" fontId="3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4" fontId="3" fillId="0" borderId="0" xfId="7" applyFont="1" applyFill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165" fontId="5" fillId="0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164" fontId="5" fillId="0" borderId="0" xfId="7" applyFont="1" applyFill="1" applyBorder="1" applyAlignment="1">
      <alignment horizontal="left" vertical="center" wrapText="1"/>
    </xf>
    <xf numFmtId="0" fontId="6" fillId="0" borderId="6" xfId="4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 wrapText="1"/>
    </xf>
    <xf numFmtId="165" fontId="6" fillId="0" borderId="6" xfId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164" fontId="3" fillId="0" borderId="6" xfId="7" applyFont="1" applyFill="1" applyBorder="1" applyAlignment="1">
      <alignment horizontal="left" vertical="center" wrapText="1"/>
    </xf>
    <xf numFmtId="164" fontId="3" fillId="0" borderId="6" xfId="3" applyNumberFormat="1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11" fillId="0" borderId="7" xfId="3" applyFont="1" applyBorder="1" applyAlignment="1">
      <alignment horizontal="left" vertical="center" wrapText="1"/>
    </xf>
    <xf numFmtId="165" fontId="3" fillId="0" borderId="7" xfId="1" applyFont="1" applyFill="1" applyBorder="1" applyAlignment="1">
      <alignment horizontal="center" vertical="center"/>
    </xf>
    <xf numFmtId="3" fontId="3" fillId="0" borderId="7" xfId="1" applyNumberFormat="1" applyFont="1" applyFill="1" applyBorder="1" applyAlignment="1">
      <alignment horizontal="center" vertical="center"/>
    </xf>
    <xf numFmtId="164" fontId="3" fillId="0" borderId="7" xfId="7" applyFont="1" applyFill="1" applyBorder="1" applyAlignment="1">
      <alignment horizontal="center" vertical="center"/>
    </xf>
    <xf numFmtId="164" fontId="3" fillId="0" borderId="7" xfId="3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left" vertical="top"/>
    </xf>
    <xf numFmtId="14" fontId="10" fillId="0" borderId="0" xfId="0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161925</xdr:rowOff>
    </xdr:from>
    <xdr:to>
      <xdr:col>5</xdr:col>
      <xdr:colOff>960990</xdr:colOff>
      <xdr:row>8</xdr:row>
      <xdr:rowOff>85725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D9BE276A-10A6-4540-B21C-BC162609F92E}"/>
            </a:ext>
          </a:extLst>
        </xdr:cNvPr>
        <xdr:cNvSpPr/>
      </xdr:nvSpPr>
      <xdr:spPr>
        <a:xfrm>
          <a:off x="5181600" y="790575"/>
          <a:ext cx="2446890" cy="15906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UNICEF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04 BP 443 Abidjan 04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27 21 21 18 50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27 21 21 18 52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9102822F</a:t>
          </a:r>
          <a:endParaRPr lang="fr-FR" sz="1200">
            <a:solidFill>
              <a:sysClr val="windowText" lastClr="000000"/>
            </a:solidFill>
            <a:latin typeface="Garamond" panose="02020404030301010803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161925</xdr:rowOff>
    </xdr:from>
    <xdr:to>
      <xdr:col>5</xdr:col>
      <xdr:colOff>960990</xdr:colOff>
      <xdr:row>8</xdr:row>
      <xdr:rowOff>85725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C1200983-FBC7-4656-9B4C-A8DCBCD919D8}"/>
            </a:ext>
          </a:extLst>
        </xdr:cNvPr>
        <xdr:cNvSpPr/>
      </xdr:nvSpPr>
      <xdr:spPr>
        <a:xfrm>
          <a:off x="5181600" y="371475"/>
          <a:ext cx="2446890" cy="15906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UNICEF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04 BP 443 Abidjan 04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27 21 21 18 50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27 21 21 18 52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9102822F</a:t>
          </a:r>
          <a:endParaRPr lang="fr-FR" sz="1200">
            <a:solidFill>
              <a:sysClr val="windowText" lastClr="000000"/>
            </a:solidFill>
            <a:latin typeface="Garamond" panose="02020404030301010803" pitchFamily="18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28574</xdr:rowOff>
    </xdr:from>
    <xdr:to>
      <xdr:col>5</xdr:col>
      <xdr:colOff>838200</xdr:colOff>
      <xdr:row>10</xdr:row>
      <xdr:rowOff>114299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6CA0D40-01D0-4C3E-BC86-9F1833164A31}"/>
            </a:ext>
          </a:extLst>
        </xdr:cNvPr>
        <xdr:cNvSpPr/>
      </xdr:nvSpPr>
      <xdr:spPr>
        <a:xfrm>
          <a:off x="4895850" y="657224"/>
          <a:ext cx="2447925" cy="15525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 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UNICEF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04 BP 443 Abidjan 04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27 21 21 18 50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r>
            <a:rPr lang="fr-FR" sz="1200" b="0" i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27 21 21 18 52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9102822F</a:t>
          </a:r>
          <a:endParaRPr lang="fr-FR" sz="1200">
            <a:solidFill>
              <a:sysClr val="windowText" lastClr="000000"/>
            </a:solidFill>
            <a:latin typeface="Garamond" panose="02020404030301010803" pitchFamily="18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675238</xdr:colOff>
      <xdr:row>41</xdr:row>
      <xdr:rowOff>160976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F39405-FE4D-911D-5C9B-F2E22A457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295238" cy="7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7773-C63A-45BC-99CC-0A759854DCDE}">
  <dimension ref="A1:K75"/>
  <sheetViews>
    <sheetView topLeftCell="A13" zoomScaleNormal="100" workbookViewId="0">
      <selection activeCell="E17" sqref="E17"/>
    </sheetView>
  </sheetViews>
  <sheetFormatPr baseColWidth="10" defaultColWidth="9.140625" defaultRowHeight="17.100000000000001" customHeight="1" x14ac:dyDescent="0.25"/>
  <cols>
    <col min="1" max="1" width="6.140625" style="11" customWidth="1"/>
    <col min="2" max="2" width="60.140625" style="4" customWidth="1"/>
    <col min="3" max="3" width="7.85546875" style="4" customWidth="1"/>
    <col min="4" max="4" width="10" style="18" customWidth="1"/>
    <col min="5" max="5" width="15.85546875" style="18" customWidth="1"/>
    <col min="6" max="6" width="15.7109375" style="4" bestFit="1" customWidth="1"/>
    <col min="7" max="7" width="8.7109375" style="18" customWidth="1"/>
    <col min="8" max="8" width="13.28515625" style="44" customWidth="1"/>
    <col min="9" max="9" width="9" style="42" customWidth="1"/>
    <col min="10" max="10" width="12.42578125" style="4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9" ht="17.100000000000001" customHeight="1" x14ac:dyDescent="0.25">
      <c r="A1" s="1"/>
      <c r="B1" s="1"/>
      <c r="C1" s="1"/>
      <c r="D1" s="2"/>
      <c r="E1" s="2"/>
      <c r="F1" s="3"/>
    </row>
    <row r="2" spans="1:9" ht="17.100000000000001" customHeight="1" x14ac:dyDescent="0.25">
      <c r="A2" s="1"/>
      <c r="B2" s="1"/>
      <c r="C2" s="1"/>
      <c r="D2" s="2"/>
      <c r="E2" s="2"/>
      <c r="F2" s="3"/>
    </row>
    <row r="3" spans="1:9" ht="17.100000000000001" customHeight="1" x14ac:dyDescent="0.25">
      <c r="A3" s="1"/>
      <c r="B3" s="1"/>
      <c r="C3" s="1"/>
      <c r="D3" s="2"/>
      <c r="E3" s="2"/>
      <c r="F3" s="3"/>
    </row>
    <row r="4" spans="1:9" ht="17.100000000000001" customHeight="1" x14ac:dyDescent="0.25">
      <c r="A4" s="1"/>
      <c r="B4" s="1"/>
      <c r="C4" s="1"/>
      <c r="D4" s="2"/>
      <c r="E4" s="2"/>
      <c r="F4" s="3"/>
    </row>
    <row r="5" spans="1:9" ht="17.100000000000001" customHeight="1" x14ac:dyDescent="0.25">
      <c r="A5" s="5"/>
      <c r="B5" s="1"/>
      <c r="C5" s="1"/>
      <c r="D5" s="2"/>
      <c r="E5" s="2"/>
      <c r="F5" s="3"/>
    </row>
    <row r="6" spans="1:9" ht="17.100000000000001" customHeight="1" x14ac:dyDescent="0.25">
      <c r="A6" s="5" t="s">
        <v>8</v>
      </c>
      <c r="B6" s="1"/>
      <c r="C6" s="1"/>
      <c r="D6" s="2"/>
      <c r="E6" s="2"/>
      <c r="F6" s="3"/>
    </row>
    <row r="7" spans="1:9" ht="17.100000000000001" customHeight="1" x14ac:dyDescent="0.25">
      <c r="B7" s="1"/>
      <c r="C7" s="1"/>
      <c r="D7" s="2"/>
      <c r="E7" s="2"/>
      <c r="F7" s="3"/>
    </row>
    <row r="8" spans="1:9" ht="32.25" customHeight="1" x14ac:dyDescent="0.25">
      <c r="A8" s="5"/>
      <c r="B8" s="58"/>
      <c r="C8" s="1"/>
      <c r="D8" s="2"/>
      <c r="E8" s="2"/>
      <c r="F8" s="3"/>
    </row>
    <row r="9" spans="1:9" s="21" customFormat="1" ht="17.100000000000001" customHeight="1" x14ac:dyDescent="0.25">
      <c r="B9" s="19"/>
      <c r="C9" s="20"/>
      <c r="D9" s="20"/>
      <c r="E9" s="2"/>
      <c r="F9" s="28"/>
      <c r="G9" s="23"/>
      <c r="H9" s="45"/>
      <c r="I9" s="26"/>
    </row>
    <row r="10" spans="1:9" s="21" customFormat="1" ht="17.100000000000001" customHeight="1" x14ac:dyDescent="0.25">
      <c r="A10" s="59" t="s">
        <v>51</v>
      </c>
      <c r="B10" s="59"/>
      <c r="C10" s="59"/>
      <c r="D10" s="20"/>
      <c r="E10" s="2"/>
      <c r="F10" s="28"/>
      <c r="G10" s="23"/>
      <c r="H10" s="45"/>
      <c r="I10" s="26"/>
    </row>
    <row r="11" spans="1:9" s="21" customFormat="1" ht="17.25" customHeight="1" x14ac:dyDescent="0.25">
      <c r="A11" s="59" t="s">
        <v>52</v>
      </c>
      <c r="B11" s="59"/>
      <c r="C11" s="59"/>
      <c r="D11" s="29"/>
      <c r="E11" s="118" t="s">
        <v>55</v>
      </c>
      <c r="F11" s="118"/>
      <c r="G11" s="23"/>
      <c r="H11" s="45"/>
      <c r="I11" s="26"/>
    </row>
    <row r="12" spans="1:9" s="21" customFormat="1" ht="17.25" customHeight="1" x14ac:dyDescent="0.25">
      <c r="A12" s="59" t="s">
        <v>53</v>
      </c>
      <c r="B12" s="59"/>
      <c r="C12" s="59"/>
      <c r="D12" s="29"/>
      <c r="E12" s="61"/>
      <c r="F12" s="61"/>
      <c r="G12" s="23"/>
      <c r="H12" s="45"/>
      <c r="I12" s="26"/>
    </row>
    <row r="13" spans="1:9" s="21" customFormat="1" ht="17.100000000000001" customHeight="1" x14ac:dyDescent="0.25">
      <c r="A13" s="26"/>
      <c r="B13" s="26"/>
      <c r="C13" s="26"/>
      <c r="D13" s="26"/>
      <c r="G13" s="23"/>
      <c r="H13" s="45"/>
      <c r="I13" s="26"/>
    </row>
    <row r="14" spans="1:9" ht="17.100000000000001" customHeight="1" x14ac:dyDescent="0.25">
      <c r="A14" s="53" t="s">
        <v>0</v>
      </c>
      <c r="B14" s="53" t="s">
        <v>10</v>
      </c>
      <c r="C14" s="53" t="s">
        <v>1</v>
      </c>
      <c r="D14" s="54" t="s">
        <v>2</v>
      </c>
      <c r="E14" s="55" t="s">
        <v>3</v>
      </c>
      <c r="F14" s="56" t="s">
        <v>4</v>
      </c>
      <c r="G14" s="23"/>
      <c r="H14" s="45"/>
      <c r="I14" s="26"/>
    </row>
    <row r="15" spans="1:9" ht="17.100000000000001" customHeight="1" x14ac:dyDescent="0.25">
      <c r="A15" s="62"/>
      <c r="B15" s="62"/>
      <c r="C15" s="62"/>
      <c r="D15" s="63"/>
      <c r="E15" s="64"/>
      <c r="F15" s="65"/>
      <c r="G15" s="23"/>
      <c r="H15" s="45"/>
      <c r="I15" s="26"/>
    </row>
    <row r="16" spans="1:9" ht="17.100000000000001" customHeight="1" x14ac:dyDescent="0.25">
      <c r="A16" s="62"/>
      <c r="B16" s="34" t="s">
        <v>58</v>
      </c>
      <c r="C16" s="6" t="s">
        <v>1</v>
      </c>
      <c r="D16" s="7">
        <v>20</v>
      </c>
      <c r="E16" s="24">
        <v>274577</v>
      </c>
      <c r="F16" s="50">
        <f>E16*D16</f>
        <v>5491540</v>
      </c>
      <c r="G16" s="23"/>
      <c r="H16" s="45"/>
      <c r="I16" s="26"/>
    </row>
    <row r="17" spans="1:11" ht="17.100000000000001" customHeight="1" x14ac:dyDescent="0.25">
      <c r="A17" s="62"/>
      <c r="B17" s="34" t="s">
        <v>59</v>
      </c>
      <c r="C17" s="6" t="s">
        <v>1</v>
      </c>
      <c r="D17" s="7">
        <v>11</v>
      </c>
      <c r="E17" s="24"/>
      <c r="F17" s="50"/>
      <c r="G17" s="23"/>
      <c r="H17" s="45"/>
      <c r="I17" s="26"/>
    </row>
    <row r="18" spans="1:11" ht="17.100000000000001" customHeight="1" x14ac:dyDescent="0.25">
      <c r="A18" s="62"/>
      <c r="B18" s="34" t="s">
        <v>29</v>
      </c>
      <c r="C18" s="6" t="s">
        <v>15</v>
      </c>
      <c r="D18" s="7">
        <v>90</v>
      </c>
      <c r="E18" s="24">
        <v>2500</v>
      </c>
      <c r="F18" s="50">
        <f>E18*D18</f>
        <v>225000</v>
      </c>
      <c r="G18" s="23"/>
      <c r="H18" s="45"/>
      <c r="I18" s="26"/>
    </row>
    <row r="19" spans="1:11" ht="17.100000000000001" customHeight="1" x14ac:dyDescent="0.25">
      <c r="A19" s="62"/>
      <c r="B19" s="34" t="s">
        <v>30</v>
      </c>
      <c r="C19" s="6" t="s">
        <v>15</v>
      </c>
      <c r="D19" s="7">
        <v>60</v>
      </c>
      <c r="E19" s="24">
        <v>3500</v>
      </c>
      <c r="F19" s="50">
        <f t="shared" ref="F19:F33" si="0">E19*D19</f>
        <v>210000</v>
      </c>
      <c r="G19" s="23"/>
      <c r="H19" s="45"/>
      <c r="I19" s="26"/>
    </row>
    <row r="20" spans="1:11" ht="17.100000000000001" customHeight="1" x14ac:dyDescent="0.25">
      <c r="A20" s="62"/>
      <c r="B20" s="34" t="s">
        <v>31</v>
      </c>
      <c r="C20" s="6" t="s">
        <v>15</v>
      </c>
      <c r="D20" s="6">
        <v>40</v>
      </c>
      <c r="E20" s="24">
        <v>1700</v>
      </c>
      <c r="F20" s="50">
        <f t="shared" si="0"/>
        <v>68000</v>
      </c>
      <c r="I20" s="43"/>
      <c r="J20" s="49"/>
    </row>
    <row r="21" spans="1:11" ht="17.100000000000001" customHeight="1" x14ac:dyDescent="0.25">
      <c r="A21" s="62"/>
      <c r="B21" s="34" t="s">
        <v>14</v>
      </c>
      <c r="C21" s="6" t="s">
        <v>11</v>
      </c>
      <c r="D21" s="6">
        <v>45</v>
      </c>
      <c r="E21" s="24">
        <v>2100</v>
      </c>
      <c r="F21" s="50">
        <f t="shared" si="0"/>
        <v>94500</v>
      </c>
      <c r="I21" s="43"/>
      <c r="J21" s="49"/>
      <c r="K21" s="41"/>
    </row>
    <row r="22" spans="1:11" ht="17.100000000000001" customHeight="1" x14ac:dyDescent="0.25">
      <c r="A22" s="62"/>
      <c r="B22" s="34" t="s">
        <v>18</v>
      </c>
      <c r="C22" s="6" t="s">
        <v>11</v>
      </c>
      <c r="D22" s="6">
        <v>30</v>
      </c>
      <c r="E22" s="24">
        <v>2100</v>
      </c>
      <c r="F22" s="50">
        <f t="shared" si="0"/>
        <v>63000</v>
      </c>
      <c r="I22" s="43"/>
      <c r="J22" s="49"/>
      <c r="K22" s="41"/>
    </row>
    <row r="23" spans="1:11" ht="17.100000000000001" customHeight="1" x14ac:dyDescent="0.25">
      <c r="A23" s="62"/>
      <c r="B23" s="34" t="s">
        <v>32</v>
      </c>
      <c r="C23" s="6" t="s">
        <v>11</v>
      </c>
      <c r="D23" s="6">
        <v>20</v>
      </c>
      <c r="E23" s="24"/>
      <c r="F23" s="50"/>
      <c r="I23" s="43"/>
      <c r="J23" s="49"/>
      <c r="K23" s="41"/>
    </row>
    <row r="24" spans="1:11" ht="17.100000000000001" customHeight="1" x14ac:dyDescent="0.25">
      <c r="A24" s="62"/>
      <c r="B24" s="34" t="s">
        <v>33</v>
      </c>
      <c r="C24" s="6" t="s">
        <v>1</v>
      </c>
      <c r="D24" s="6">
        <v>3</v>
      </c>
      <c r="E24" s="24"/>
      <c r="F24" s="50"/>
      <c r="I24" s="43"/>
      <c r="J24" s="49"/>
      <c r="K24" s="41"/>
    </row>
    <row r="25" spans="1:11" ht="17.100000000000001" customHeight="1" x14ac:dyDescent="0.25">
      <c r="A25" s="62"/>
      <c r="B25" s="34" t="s">
        <v>34</v>
      </c>
      <c r="C25" s="6" t="s">
        <v>35</v>
      </c>
      <c r="D25" s="6">
        <v>2</v>
      </c>
      <c r="E25" s="24"/>
      <c r="F25" s="50"/>
      <c r="I25" s="43"/>
      <c r="J25" s="49"/>
      <c r="K25" s="41"/>
    </row>
    <row r="26" spans="1:11" ht="17.100000000000001" customHeight="1" x14ac:dyDescent="0.25">
      <c r="A26" s="62"/>
      <c r="B26" s="34" t="s">
        <v>36</v>
      </c>
      <c r="C26" s="6" t="s">
        <v>35</v>
      </c>
      <c r="D26" s="6">
        <v>2</v>
      </c>
      <c r="E26" s="24"/>
      <c r="F26" s="50"/>
      <c r="I26" s="43"/>
      <c r="J26" s="49"/>
      <c r="K26" s="41"/>
    </row>
    <row r="27" spans="1:11" ht="17.100000000000001" customHeight="1" x14ac:dyDescent="0.25">
      <c r="A27" s="62"/>
      <c r="B27" s="34" t="s">
        <v>19</v>
      </c>
      <c r="C27" s="6" t="s">
        <v>11</v>
      </c>
      <c r="D27" s="6">
        <v>120</v>
      </c>
      <c r="E27" s="24">
        <v>4000</v>
      </c>
      <c r="F27" s="50">
        <f>E27*D27</f>
        <v>480000</v>
      </c>
      <c r="I27" s="43"/>
      <c r="J27" s="49"/>
    </row>
    <row r="28" spans="1:11" ht="17.100000000000001" customHeight="1" x14ac:dyDescent="0.25">
      <c r="A28" s="62"/>
      <c r="B28" s="34" t="s">
        <v>17</v>
      </c>
      <c r="C28" s="6" t="s">
        <v>1</v>
      </c>
      <c r="D28" s="6">
        <v>50</v>
      </c>
      <c r="E28" s="24">
        <v>1500</v>
      </c>
      <c r="F28" s="50">
        <f>E28*D28</f>
        <v>75000</v>
      </c>
      <c r="I28" s="43"/>
      <c r="J28" s="49"/>
    </row>
    <row r="29" spans="1:11" ht="17.100000000000001" customHeight="1" x14ac:dyDescent="0.25">
      <c r="A29" s="62"/>
      <c r="B29" s="34" t="s">
        <v>42</v>
      </c>
      <c r="C29" s="6" t="s">
        <v>1</v>
      </c>
      <c r="D29" s="6">
        <v>6</v>
      </c>
      <c r="E29" s="24">
        <v>2600</v>
      </c>
      <c r="F29" s="50">
        <f t="shared" si="0"/>
        <v>15600</v>
      </c>
      <c r="I29" s="43"/>
      <c r="J29" s="49"/>
    </row>
    <row r="30" spans="1:11" ht="17.100000000000001" customHeight="1" x14ac:dyDescent="0.25">
      <c r="A30" s="62"/>
      <c r="B30" s="34" t="s">
        <v>16</v>
      </c>
      <c r="C30" s="6" t="s">
        <v>1</v>
      </c>
      <c r="D30" s="6">
        <v>4</v>
      </c>
      <c r="E30" s="24">
        <v>4000</v>
      </c>
      <c r="F30" s="50">
        <f t="shared" si="0"/>
        <v>16000</v>
      </c>
      <c r="I30" s="43"/>
      <c r="J30" s="49"/>
    </row>
    <row r="31" spans="1:11" ht="17.100000000000001" customHeight="1" x14ac:dyDescent="0.25">
      <c r="A31" s="62"/>
      <c r="B31" s="34" t="s">
        <v>37</v>
      </c>
      <c r="C31" s="6" t="s">
        <v>11</v>
      </c>
      <c r="D31" s="6">
        <v>31</v>
      </c>
      <c r="E31" s="24">
        <v>9000</v>
      </c>
      <c r="F31" s="50">
        <f t="shared" si="0"/>
        <v>279000</v>
      </c>
      <c r="I31" s="43"/>
      <c r="J31" s="49"/>
    </row>
    <row r="32" spans="1:11" ht="17.100000000000001" customHeight="1" x14ac:dyDescent="0.25">
      <c r="A32" s="62"/>
      <c r="B32" s="34" t="s">
        <v>38</v>
      </c>
      <c r="C32" s="6" t="s">
        <v>1</v>
      </c>
      <c r="D32" s="6">
        <v>10</v>
      </c>
      <c r="E32" s="24">
        <v>2000</v>
      </c>
      <c r="F32" s="50">
        <f t="shared" si="0"/>
        <v>20000</v>
      </c>
      <c r="I32" s="43"/>
      <c r="J32" s="49"/>
    </row>
    <row r="33" spans="1:10" ht="17.100000000000001" customHeight="1" x14ac:dyDescent="0.25">
      <c r="A33" s="62"/>
      <c r="B33" s="13" t="s">
        <v>39</v>
      </c>
      <c r="C33" s="15" t="s">
        <v>1</v>
      </c>
      <c r="D33" s="16">
        <v>1</v>
      </c>
      <c r="E33" s="24">
        <v>2500</v>
      </c>
      <c r="F33" s="50">
        <f t="shared" si="0"/>
        <v>2500</v>
      </c>
      <c r="G33" s="23"/>
      <c r="I33" s="43"/>
      <c r="J33" s="49"/>
    </row>
    <row r="34" spans="1:10" ht="17.100000000000001" customHeight="1" x14ac:dyDescent="0.25">
      <c r="A34" s="62"/>
      <c r="B34" s="13" t="s">
        <v>40</v>
      </c>
      <c r="C34" s="15" t="s">
        <v>11</v>
      </c>
      <c r="D34" s="16">
        <v>30</v>
      </c>
      <c r="E34" s="24"/>
      <c r="F34" s="50"/>
      <c r="G34" s="23"/>
      <c r="I34" s="43"/>
      <c r="J34" s="49"/>
    </row>
    <row r="35" spans="1:10" ht="17.100000000000001" customHeight="1" x14ac:dyDescent="0.25">
      <c r="A35" s="62"/>
      <c r="B35" s="13" t="s">
        <v>41</v>
      </c>
      <c r="C35" s="15" t="s">
        <v>11</v>
      </c>
      <c r="D35" s="16">
        <v>50</v>
      </c>
      <c r="E35" s="24"/>
      <c r="F35" s="50"/>
      <c r="G35" s="23"/>
      <c r="I35" s="43"/>
      <c r="J35" s="49"/>
    </row>
    <row r="36" spans="1:10" ht="17.100000000000001" customHeight="1" x14ac:dyDescent="0.25">
      <c r="A36" s="62"/>
      <c r="B36" s="13" t="s">
        <v>43</v>
      </c>
      <c r="C36" s="15" t="s">
        <v>44</v>
      </c>
      <c r="D36" s="16">
        <v>2</v>
      </c>
      <c r="E36" s="24"/>
      <c r="F36" s="50"/>
      <c r="G36" s="23"/>
      <c r="I36" s="43"/>
      <c r="J36" s="49"/>
    </row>
    <row r="37" spans="1:10" ht="17.100000000000001" customHeight="1" x14ac:dyDescent="0.25">
      <c r="A37" s="62"/>
      <c r="B37" s="13" t="s">
        <v>45</v>
      </c>
      <c r="C37" s="15" t="s">
        <v>11</v>
      </c>
      <c r="D37" s="16">
        <v>20</v>
      </c>
      <c r="E37" s="24"/>
      <c r="F37" s="50"/>
      <c r="G37" s="23"/>
      <c r="I37" s="43"/>
      <c r="J37" s="49"/>
    </row>
    <row r="38" spans="1:10" ht="17.100000000000001" customHeight="1" x14ac:dyDescent="0.25">
      <c r="A38" s="62"/>
      <c r="B38" s="13" t="s">
        <v>46</v>
      </c>
      <c r="C38" s="15" t="s">
        <v>44</v>
      </c>
      <c r="D38" s="16">
        <v>3</v>
      </c>
      <c r="E38" s="24"/>
      <c r="F38" s="50"/>
      <c r="G38" s="23"/>
      <c r="I38" s="43"/>
      <c r="J38" s="49"/>
    </row>
    <row r="39" spans="1:10" ht="17.100000000000001" customHeight="1" x14ac:dyDescent="0.25">
      <c r="A39" s="62"/>
      <c r="B39" s="13" t="s">
        <v>47</v>
      </c>
      <c r="C39" s="15" t="s">
        <v>50</v>
      </c>
      <c r="D39" s="16">
        <v>5</v>
      </c>
      <c r="E39" s="24"/>
      <c r="F39" s="50"/>
      <c r="G39" s="23"/>
      <c r="I39" s="43"/>
      <c r="J39" s="49"/>
    </row>
    <row r="40" spans="1:10" ht="17.100000000000001" customHeight="1" x14ac:dyDescent="0.25">
      <c r="A40" s="62"/>
      <c r="B40" s="13" t="s">
        <v>48</v>
      </c>
      <c r="C40" s="15" t="s">
        <v>49</v>
      </c>
      <c r="D40" s="16">
        <v>31</v>
      </c>
      <c r="E40" s="24"/>
      <c r="F40" s="50"/>
      <c r="G40" s="23"/>
      <c r="I40" s="43"/>
      <c r="J40" s="49"/>
    </row>
    <row r="41" spans="1:10" ht="17.100000000000001" customHeight="1" x14ac:dyDescent="0.25">
      <c r="A41" s="62"/>
      <c r="B41" s="13" t="s">
        <v>34</v>
      </c>
      <c r="C41" s="15"/>
      <c r="D41" s="16">
        <v>200</v>
      </c>
      <c r="E41" s="24"/>
      <c r="F41" s="50"/>
      <c r="G41" s="23"/>
      <c r="I41" s="43"/>
      <c r="J41" s="49"/>
    </row>
    <row r="42" spans="1:10" ht="17.100000000000001" customHeight="1" x14ac:dyDescent="0.25">
      <c r="A42" s="62"/>
      <c r="B42" s="13" t="s">
        <v>54</v>
      </c>
      <c r="C42" s="15"/>
      <c r="D42" s="16">
        <v>200</v>
      </c>
      <c r="E42" s="24"/>
      <c r="F42" s="50"/>
      <c r="G42" s="23"/>
      <c r="I42" s="43"/>
      <c r="J42" s="49"/>
    </row>
    <row r="43" spans="1:10" s="41" customFormat="1" ht="17.100000000000001" customHeight="1" x14ac:dyDescent="0.25">
      <c r="A43" s="62"/>
      <c r="B43" s="13"/>
      <c r="C43" s="66"/>
      <c r="D43" s="67"/>
      <c r="E43" s="68"/>
      <c r="F43" s="50"/>
      <c r="G43" s="40"/>
      <c r="H43" s="46"/>
      <c r="I43" s="43"/>
      <c r="J43" s="49"/>
    </row>
    <row r="44" spans="1:10" s="41" customFormat="1" ht="17.100000000000001" customHeight="1" x14ac:dyDescent="0.25">
      <c r="A44" s="62"/>
      <c r="B44" s="13"/>
      <c r="C44" s="66"/>
      <c r="D44" s="67"/>
      <c r="E44" s="68"/>
      <c r="F44" s="50"/>
      <c r="G44" s="40"/>
      <c r="H44" s="46"/>
      <c r="I44" s="43"/>
      <c r="J44" s="49"/>
    </row>
    <row r="45" spans="1:10" s="41" customFormat="1" ht="17.100000000000001" customHeight="1" x14ac:dyDescent="0.25">
      <c r="A45" s="62"/>
      <c r="B45" s="13"/>
      <c r="C45" s="66"/>
      <c r="D45" s="67"/>
      <c r="E45" s="68"/>
      <c r="F45" s="50"/>
      <c r="G45" s="40"/>
      <c r="H45" s="46"/>
      <c r="I45" s="43"/>
      <c r="J45" s="49"/>
    </row>
    <row r="46" spans="1:10" s="41" customFormat="1" ht="17.100000000000001" customHeight="1" x14ac:dyDescent="0.25">
      <c r="A46" s="62"/>
      <c r="B46" s="13"/>
      <c r="C46" s="66"/>
      <c r="D46" s="67"/>
      <c r="E46" s="68"/>
      <c r="F46" s="50"/>
      <c r="G46" s="40"/>
      <c r="H46" s="46"/>
      <c r="I46" s="43"/>
      <c r="J46" s="49"/>
    </row>
    <row r="47" spans="1:10" s="41" customFormat="1" ht="17.100000000000001" customHeight="1" x14ac:dyDescent="0.25">
      <c r="A47" s="62"/>
      <c r="B47" s="13"/>
      <c r="C47" s="66"/>
      <c r="D47" s="67"/>
      <c r="E47" s="68"/>
      <c r="F47" s="50"/>
      <c r="G47" s="40"/>
      <c r="H47" s="46"/>
      <c r="I47" s="43"/>
      <c r="J47" s="49"/>
    </row>
    <row r="48" spans="1:10" s="41" customFormat="1" ht="17.100000000000001" customHeight="1" x14ac:dyDescent="0.25">
      <c r="A48" s="62"/>
      <c r="B48" s="13"/>
      <c r="C48" s="66"/>
      <c r="D48" s="67"/>
      <c r="E48" s="68"/>
      <c r="F48" s="50"/>
      <c r="G48" s="40"/>
      <c r="H48" s="46"/>
      <c r="I48" s="43"/>
      <c r="J48" s="49"/>
    </row>
    <row r="49" spans="1:10" s="41" customFormat="1" ht="17.100000000000001" customHeight="1" x14ac:dyDescent="0.25">
      <c r="A49" s="62"/>
      <c r="B49" s="13"/>
      <c r="C49" s="66"/>
      <c r="D49" s="67"/>
      <c r="E49" s="68"/>
      <c r="F49" s="50"/>
      <c r="G49" s="40"/>
      <c r="H49" s="46"/>
      <c r="I49" s="43"/>
      <c r="J49" s="49"/>
    </row>
    <row r="50" spans="1:10" s="41" customFormat="1" ht="17.100000000000001" customHeight="1" x14ac:dyDescent="0.25">
      <c r="A50" s="62"/>
      <c r="B50" s="13"/>
      <c r="C50" s="66"/>
      <c r="D50" s="67"/>
      <c r="E50" s="68"/>
      <c r="F50" s="50"/>
      <c r="G50" s="40"/>
      <c r="H50" s="46"/>
      <c r="I50" s="43"/>
      <c r="J50" s="49"/>
    </row>
    <row r="51" spans="1:10" s="41" customFormat="1" ht="17.100000000000001" customHeight="1" x14ac:dyDescent="0.25">
      <c r="A51" s="62"/>
      <c r="B51" s="13"/>
      <c r="C51" s="66"/>
      <c r="D51" s="67"/>
      <c r="E51" s="68"/>
      <c r="F51" s="50"/>
      <c r="G51" s="40"/>
      <c r="H51" s="46"/>
      <c r="I51" s="43"/>
      <c r="J51" s="49"/>
    </row>
    <row r="52" spans="1:10" s="41" customFormat="1" ht="17.100000000000001" customHeight="1" x14ac:dyDescent="0.25">
      <c r="A52" s="62"/>
      <c r="B52" s="13"/>
      <c r="C52" s="66"/>
      <c r="D52" s="67"/>
      <c r="E52" s="68"/>
      <c r="F52" s="50"/>
      <c r="G52" s="40"/>
      <c r="H52" s="46"/>
      <c r="I52" s="43"/>
      <c r="J52" s="49"/>
    </row>
    <row r="53" spans="1:10" s="41" customFormat="1" ht="17.100000000000001" customHeight="1" x14ac:dyDescent="0.25">
      <c r="A53" s="62"/>
      <c r="B53" s="13"/>
      <c r="C53" s="66"/>
      <c r="D53" s="67"/>
      <c r="E53" s="68"/>
      <c r="F53" s="50"/>
      <c r="G53" s="40"/>
      <c r="H53" s="46"/>
      <c r="I53" s="43"/>
      <c r="J53" s="49"/>
    </row>
    <row r="54" spans="1:10" s="41" customFormat="1" ht="17.100000000000001" customHeight="1" x14ac:dyDescent="0.25">
      <c r="A54" s="62"/>
      <c r="B54" s="13"/>
      <c r="C54" s="66"/>
      <c r="D54" s="67"/>
      <c r="E54" s="68"/>
      <c r="F54" s="50"/>
      <c r="G54" s="40"/>
      <c r="H54" s="46"/>
      <c r="I54" s="43"/>
      <c r="J54" s="49"/>
    </row>
    <row r="55" spans="1:10" s="41" customFormat="1" ht="17.100000000000001" customHeight="1" x14ac:dyDescent="0.25">
      <c r="A55" s="35"/>
      <c r="B55" s="52"/>
      <c r="C55" s="36"/>
      <c r="D55" s="37"/>
      <c r="E55" s="38"/>
      <c r="F55" s="50"/>
      <c r="G55" s="40"/>
      <c r="H55" s="46"/>
      <c r="I55" s="47"/>
      <c r="J55" s="49"/>
    </row>
    <row r="56" spans="1:10" s="41" customFormat="1" ht="17.100000000000001" customHeight="1" x14ac:dyDescent="0.25">
      <c r="A56" s="35"/>
      <c r="B56" s="52"/>
      <c r="C56" s="36"/>
      <c r="D56" s="37"/>
      <c r="E56" s="38"/>
      <c r="F56" s="50"/>
      <c r="G56" s="40"/>
      <c r="H56" s="46"/>
      <c r="I56" s="47"/>
      <c r="J56" s="49"/>
    </row>
    <row r="57" spans="1:10" s="41" customFormat="1" ht="17.100000000000001" customHeight="1" x14ac:dyDescent="0.25">
      <c r="A57" s="35"/>
      <c r="B57" s="13" t="s">
        <v>27</v>
      </c>
      <c r="C57" s="66" t="s">
        <v>12</v>
      </c>
      <c r="D57" s="67">
        <v>1</v>
      </c>
      <c r="E57" s="68">
        <v>30000</v>
      </c>
      <c r="F57" s="69">
        <f>E57*D57</f>
        <v>30000</v>
      </c>
      <c r="G57" s="40"/>
      <c r="H57" s="46"/>
      <c r="I57" s="47"/>
    </row>
    <row r="58" spans="1:10" s="41" customFormat="1" ht="17.100000000000001" customHeight="1" x14ac:dyDescent="0.25">
      <c r="A58" s="35"/>
      <c r="B58" s="13"/>
      <c r="C58" s="36"/>
      <c r="D58" s="37"/>
      <c r="E58" s="38"/>
      <c r="F58" s="39"/>
      <c r="G58" s="40"/>
      <c r="H58" s="46"/>
      <c r="I58" s="47"/>
    </row>
    <row r="59" spans="1:10" s="41" customFormat="1" ht="17.100000000000001" customHeight="1" x14ac:dyDescent="0.25">
      <c r="A59" s="35"/>
      <c r="B59" s="13"/>
      <c r="C59" s="36"/>
      <c r="D59" s="37"/>
      <c r="E59" s="38"/>
      <c r="F59" s="39"/>
      <c r="G59" s="40"/>
      <c r="H59" s="46"/>
      <c r="I59" s="47"/>
    </row>
    <row r="60" spans="1:10" s="41" customFormat="1" ht="17.100000000000001" customHeight="1" x14ac:dyDescent="0.25">
      <c r="A60" s="35"/>
      <c r="B60" s="13"/>
      <c r="C60" s="36"/>
      <c r="D60" s="37"/>
      <c r="E60" s="38"/>
      <c r="F60" s="39"/>
      <c r="G60" s="40"/>
      <c r="H60" s="46"/>
      <c r="I60" s="47"/>
    </row>
    <row r="61" spans="1:10" s="41" customFormat="1" ht="17.100000000000001" customHeight="1" x14ac:dyDescent="0.25">
      <c r="A61" s="35"/>
      <c r="B61" s="33" t="s">
        <v>7</v>
      </c>
      <c r="C61" s="36"/>
      <c r="D61" s="37"/>
      <c r="E61" s="38"/>
      <c r="F61" s="39"/>
      <c r="G61" s="40"/>
      <c r="H61" s="46"/>
      <c r="I61" s="47"/>
    </row>
    <row r="62" spans="1:10" s="41" customFormat="1" ht="17.100000000000001" customHeight="1" x14ac:dyDescent="0.25">
      <c r="A62" s="35"/>
      <c r="B62" s="60" t="s">
        <v>20</v>
      </c>
      <c r="C62" s="36"/>
      <c r="D62" s="37"/>
      <c r="E62" s="38"/>
      <c r="F62" s="39"/>
      <c r="G62" s="40"/>
      <c r="H62" s="46"/>
      <c r="I62" s="47"/>
    </row>
    <row r="63" spans="1:10" s="41" customFormat="1" ht="17.100000000000001" customHeight="1" x14ac:dyDescent="0.25">
      <c r="A63" s="35"/>
      <c r="B63" s="17" t="s">
        <v>21</v>
      </c>
      <c r="C63" s="36"/>
      <c r="D63" s="37"/>
      <c r="E63" s="38"/>
      <c r="F63" s="39"/>
      <c r="G63" s="40"/>
      <c r="H63" s="46"/>
      <c r="I63" s="47"/>
    </row>
    <row r="64" spans="1:10" ht="17.100000000000001" customHeight="1" x14ac:dyDescent="0.25">
      <c r="A64" s="12"/>
      <c r="B64" s="22" t="s">
        <v>22</v>
      </c>
      <c r="C64" s="9"/>
      <c r="D64" s="10"/>
      <c r="E64" s="25"/>
      <c r="F64" s="14"/>
      <c r="G64" s="23"/>
      <c r="I64" s="48"/>
    </row>
    <row r="65" spans="1:9" ht="17.100000000000001" customHeight="1" x14ac:dyDescent="0.25">
      <c r="A65" s="8"/>
      <c r="B65" s="22"/>
      <c r="C65" s="9"/>
      <c r="D65" s="13"/>
      <c r="E65" s="30"/>
      <c r="F65" s="14"/>
      <c r="G65" s="23"/>
      <c r="I65" s="48"/>
    </row>
    <row r="66" spans="1:9" s="21" customFormat="1" ht="17.100000000000001" customHeight="1" x14ac:dyDescent="0.25">
      <c r="A66" s="119" t="s">
        <v>13</v>
      </c>
      <c r="B66" s="119"/>
      <c r="C66" s="119"/>
      <c r="D66" s="119"/>
      <c r="E66" s="119"/>
      <c r="F66" s="27">
        <f>SUM(F16:F65)</f>
        <v>7070140</v>
      </c>
      <c r="G66" s="23"/>
      <c r="H66" s="45"/>
      <c r="I66" s="26"/>
    </row>
    <row r="67" spans="1:9" s="21" customFormat="1" ht="17.100000000000001" customHeight="1" x14ac:dyDescent="0.25">
      <c r="A67" s="119" t="s">
        <v>24</v>
      </c>
      <c r="B67" s="119"/>
      <c r="C67" s="119"/>
      <c r="D67" s="119"/>
      <c r="E67" s="119"/>
      <c r="F67" s="51">
        <f>+F66*0.18</f>
        <v>1272625.2</v>
      </c>
      <c r="G67" s="23"/>
      <c r="H67" s="45"/>
      <c r="I67" s="26"/>
    </row>
    <row r="68" spans="1:9" s="21" customFormat="1" ht="17.100000000000001" customHeight="1" x14ac:dyDescent="0.25">
      <c r="A68" s="119" t="s">
        <v>5</v>
      </c>
      <c r="B68" s="119"/>
      <c r="C68" s="119"/>
      <c r="D68" s="119"/>
      <c r="E68" s="119"/>
      <c r="F68" s="27">
        <f>F66</f>
        <v>7070140</v>
      </c>
      <c r="G68" s="23"/>
      <c r="H68" s="45"/>
      <c r="I68" s="26"/>
    </row>
    <row r="69" spans="1:9" s="21" customFormat="1" ht="17.100000000000001" customHeight="1" x14ac:dyDescent="0.25">
      <c r="E69" s="23"/>
      <c r="G69" s="23"/>
      <c r="H69" s="45"/>
      <c r="I69" s="26"/>
    </row>
    <row r="70" spans="1:9" s="21" customFormat="1" ht="17.100000000000001" customHeight="1" x14ac:dyDescent="0.25">
      <c r="A70" s="31" t="s">
        <v>9</v>
      </c>
      <c r="E70" s="23"/>
      <c r="G70" s="23"/>
      <c r="H70" s="45"/>
      <c r="I70" s="26"/>
    </row>
    <row r="71" spans="1:9" s="21" customFormat="1" ht="17.100000000000001" customHeight="1" x14ac:dyDescent="0.25">
      <c r="A71" s="57" t="s">
        <v>26</v>
      </c>
      <c r="E71" s="23"/>
      <c r="G71" s="23"/>
      <c r="H71" s="45"/>
      <c r="I71" s="26"/>
    </row>
    <row r="72" spans="1:9" s="21" customFormat="1" ht="17.100000000000001" customHeight="1" x14ac:dyDescent="0.25">
      <c r="E72" s="23"/>
      <c r="G72" s="23"/>
      <c r="H72" s="45"/>
      <c r="I72" s="26"/>
    </row>
    <row r="73" spans="1:9" s="21" customFormat="1" ht="17.100000000000001" customHeight="1" x14ac:dyDescent="0.25">
      <c r="A73" s="32" t="s">
        <v>6</v>
      </c>
      <c r="E73" s="23"/>
      <c r="G73" s="23"/>
      <c r="H73" s="45"/>
      <c r="I73" s="26"/>
    </row>
    <row r="74" spans="1:9" s="21" customFormat="1" ht="17.100000000000001" customHeight="1" x14ac:dyDescent="0.25">
      <c r="E74" s="23"/>
      <c r="G74" s="23"/>
      <c r="H74" s="45"/>
      <c r="I74" s="26"/>
    </row>
    <row r="75" spans="1:9" s="21" customFormat="1" ht="17.100000000000001" customHeight="1" x14ac:dyDescent="0.25">
      <c r="E75" s="23"/>
      <c r="G75" s="23"/>
      <c r="H75" s="45"/>
      <c r="I75" s="26"/>
    </row>
  </sheetData>
  <mergeCells count="4">
    <mergeCell ref="E11:F11"/>
    <mergeCell ref="A66:E66"/>
    <mergeCell ref="A67:E67"/>
    <mergeCell ref="A68:E6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1236-7C3A-46A6-B57D-4AC593114599}">
  <dimension ref="A1:K65"/>
  <sheetViews>
    <sheetView topLeftCell="A7" zoomScaleNormal="100" workbookViewId="0">
      <selection activeCell="H48" sqref="H48"/>
    </sheetView>
  </sheetViews>
  <sheetFormatPr baseColWidth="10" defaultColWidth="9.140625" defaultRowHeight="17.100000000000001" customHeight="1" x14ac:dyDescent="0.25"/>
  <cols>
    <col min="1" max="1" width="6.140625" style="11" customWidth="1"/>
    <col min="2" max="2" width="60.140625" style="4" customWidth="1"/>
    <col min="3" max="3" width="7.85546875" style="4" customWidth="1"/>
    <col min="4" max="4" width="10" style="18" customWidth="1"/>
    <col min="5" max="5" width="15.85546875" style="18" customWidth="1"/>
    <col min="6" max="6" width="15.7109375" style="4" bestFit="1" customWidth="1"/>
    <col min="7" max="7" width="8.7109375" style="18" customWidth="1"/>
    <col min="8" max="8" width="13.28515625" style="70" customWidth="1"/>
    <col min="9" max="9" width="9" style="42" customWidth="1"/>
    <col min="10" max="10" width="16.85546875" style="78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0" ht="17.100000000000001" customHeight="1" x14ac:dyDescent="0.25">
      <c r="A1" s="1"/>
      <c r="B1" s="1"/>
      <c r="C1" s="1"/>
      <c r="D1" s="2"/>
      <c r="E1" s="2"/>
      <c r="F1" s="3"/>
    </row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1"/>
      <c r="B3" s="1"/>
      <c r="C3" s="1"/>
      <c r="D3" s="2"/>
      <c r="E3" s="2"/>
      <c r="F3" s="3"/>
    </row>
    <row r="4" spans="1:10" ht="17.100000000000001" customHeight="1" x14ac:dyDescent="0.25">
      <c r="A4" s="1"/>
      <c r="B4" s="1"/>
      <c r="C4" s="1"/>
      <c r="D4" s="2"/>
      <c r="E4" s="2"/>
      <c r="F4" s="3"/>
    </row>
    <row r="5" spans="1:10" ht="17.100000000000001" customHeight="1" x14ac:dyDescent="0.25">
      <c r="A5" s="5"/>
      <c r="B5" s="1"/>
      <c r="C5" s="1"/>
      <c r="D5" s="2"/>
      <c r="E5" s="2"/>
      <c r="F5" s="3"/>
    </row>
    <row r="6" spans="1:10" ht="17.100000000000001" customHeight="1" x14ac:dyDescent="0.25">
      <c r="A6" s="5" t="s">
        <v>8</v>
      </c>
      <c r="B6" s="1"/>
      <c r="C6" s="1"/>
      <c r="D6" s="2"/>
      <c r="E6" s="2"/>
      <c r="F6" s="3"/>
    </row>
    <row r="7" spans="1:10" ht="17.100000000000001" customHeight="1" x14ac:dyDescent="0.25">
      <c r="B7" s="1"/>
      <c r="C7" s="1"/>
      <c r="D7" s="2"/>
      <c r="E7" s="2"/>
      <c r="F7" s="3"/>
    </row>
    <row r="8" spans="1:10" ht="17.100000000000001" customHeight="1" x14ac:dyDescent="0.25">
      <c r="A8" s="5"/>
      <c r="B8" s="58"/>
      <c r="C8" s="1"/>
      <c r="D8" s="2"/>
      <c r="E8" s="2"/>
      <c r="F8" s="3"/>
    </row>
    <row r="9" spans="1:10" s="21" customFormat="1" ht="17.100000000000001" customHeight="1" x14ac:dyDescent="0.25">
      <c r="B9" s="19"/>
      <c r="C9" s="20"/>
      <c r="D9" s="20"/>
      <c r="E9" s="2"/>
      <c r="F9" s="28"/>
      <c r="G9" s="23"/>
      <c r="H9" s="71"/>
      <c r="I9" s="26"/>
      <c r="J9" s="79"/>
    </row>
    <row r="10" spans="1:10" s="21" customFormat="1" ht="17.100000000000001" customHeight="1" x14ac:dyDescent="0.25">
      <c r="A10" s="59" t="s">
        <v>51</v>
      </c>
      <c r="B10" s="59"/>
      <c r="C10" s="59"/>
      <c r="D10" s="20"/>
      <c r="E10" s="2"/>
      <c r="F10" s="28"/>
      <c r="G10" s="23"/>
      <c r="H10" s="71"/>
      <c r="I10" s="26"/>
      <c r="J10" s="79"/>
    </row>
    <row r="11" spans="1:10" s="21" customFormat="1" ht="17.25" customHeight="1" x14ac:dyDescent="0.25">
      <c r="A11" s="59" t="s">
        <v>52</v>
      </c>
      <c r="B11" s="59"/>
      <c r="C11" s="59"/>
      <c r="D11" s="29"/>
      <c r="E11" s="118" t="s">
        <v>25</v>
      </c>
      <c r="F11" s="118"/>
      <c r="G11" s="23"/>
      <c r="H11" s="71"/>
      <c r="I11" s="26"/>
      <c r="J11" s="79"/>
    </row>
    <row r="12" spans="1:10" s="21" customFormat="1" ht="17.25" customHeight="1" x14ac:dyDescent="0.25">
      <c r="A12" s="59" t="s">
        <v>53</v>
      </c>
      <c r="B12" s="59"/>
      <c r="C12" s="59"/>
      <c r="D12" s="29"/>
      <c r="E12" s="61"/>
      <c r="F12" s="61"/>
      <c r="G12" s="23"/>
      <c r="H12" s="71"/>
      <c r="I12" s="26"/>
      <c r="J12" s="79"/>
    </row>
    <row r="13" spans="1:10" s="21" customFormat="1" ht="17.100000000000001" customHeight="1" x14ac:dyDescent="0.25">
      <c r="A13" s="26"/>
      <c r="B13" s="26"/>
      <c r="C13" s="26"/>
      <c r="D13" s="26"/>
      <c r="G13" s="23"/>
      <c r="H13" s="71"/>
      <c r="I13" s="26"/>
      <c r="J13" s="79"/>
    </row>
    <row r="14" spans="1:10" ht="17.100000000000001" customHeight="1" x14ac:dyDescent="0.25">
      <c r="A14" s="53" t="s">
        <v>0</v>
      </c>
      <c r="B14" s="53" t="s">
        <v>10</v>
      </c>
      <c r="C14" s="53" t="s">
        <v>1</v>
      </c>
      <c r="D14" s="54" t="s">
        <v>2</v>
      </c>
      <c r="E14" s="55" t="s">
        <v>3</v>
      </c>
      <c r="F14" s="56" t="s">
        <v>4</v>
      </c>
      <c r="G14" s="23"/>
      <c r="H14" s="71"/>
      <c r="I14" s="26"/>
    </row>
    <row r="15" spans="1:10" ht="17.100000000000001" customHeight="1" x14ac:dyDescent="0.25">
      <c r="A15" s="62"/>
      <c r="B15" s="62"/>
      <c r="C15" s="62"/>
      <c r="D15" s="63"/>
      <c r="E15" s="64"/>
      <c r="F15" s="65"/>
      <c r="G15" s="23"/>
      <c r="H15" s="71"/>
      <c r="I15" s="26"/>
    </row>
    <row r="16" spans="1:10" ht="17.100000000000001" customHeight="1" x14ac:dyDescent="0.25">
      <c r="A16" s="62"/>
      <c r="B16" s="34" t="s">
        <v>23</v>
      </c>
      <c r="C16" s="6" t="s">
        <v>1</v>
      </c>
      <c r="D16" s="7">
        <v>20</v>
      </c>
      <c r="E16" s="24">
        <f>+J16</f>
        <v>274575.59999999998</v>
      </c>
      <c r="F16" s="50">
        <f>+D16*E16</f>
        <v>5491512</v>
      </c>
      <c r="G16" s="23"/>
      <c r="H16" s="71">
        <v>228813</v>
      </c>
      <c r="I16" s="74">
        <v>1.2</v>
      </c>
      <c r="J16" s="78">
        <f>+H16*I16</f>
        <v>274575.59999999998</v>
      </c>
    </row>
    <row r="17" spans="1:11" ht="17.100000000000001" customHeight="1" x14ac:dyDescent="0.25">
      <c r="A17" s="62"/>
      <c r="B17" s="34" t="s">
        <v>28</v>
      </c>
      <c r="C17" s="6" t="s">
        <v>1</v>
      </c>
      <c r="D17" s="7">
        <v>11</v>
      </c>
      <c r="E17" s="24">
        <f t="shared" ref="E17:E42" si="0">+J17</f>
        <v>350850</v>
      </c>
      <c r="F17" s="50">
        <f t="shared" ref="F17:F43" si="1">+D17*E17</f>
        <v>3859350</v>
      </c>
      <c r="G17" s="23"/>
      <c r="H17" s="71">
        <v>292375</v>
      </c>
      <c r="I17" s="74">
        <v>1.2</v>
      </c>
      <c r="J17" s="78">
        <f t="shared" ref="J17:J44" si="2">+H17*I17</f>
        <v>350850</v>
      </c>
    </row>
    <row r="18" spans="1:11" ht="17.100000000000001" customHeight="1" x14ac:dyDescent="0.25">
      <c r="A18" s="62"/>
      <c r="B18" s="34" t="s">
        <v>29</v>
      </c>
      <c r="C18" s="6" t="s">
        <v>15</v>
      </c>
      <c r="D18" s="7">
        <v>90</v>
      </c>
      <c r="E18" s="24">
        <f t="shared" si="0"/>
        <v>1992.9</v>
      </c>
      <c r="F18" s="50">
        <f t="shared" si="1"/>
        <v>179361</v>
      </c>
      <c r="G18" s="23"/>
      <c r="H18" s="44">
        <v>1533</v>
      </c>
      <c r="I18" s="26">
        <v>1.3</v>
      </c>
      <c r="J18" s="78">
        <f t="shared" si="2"/>
        <v>1992.9</v>
      </c>
    </row>
    <row r="19" spans="1:11" ht="17.100000000000001" customHeight="1" x14ac:dyDescent="0.25">
      <c r="A19" s="62"/>
      <c r="B19" s="34" t="s">
        <v>30</v>
      </c>
      <c r="C19" s="6" t="s">
        <v>15</v>
      </c>
      <c r="D19" s="7">
        <v>60</v>
      </c>
      <c r="E19" s="24">
        <f t="shared" si="0"/>
        <v>3250</v>
      </c>
      <c r="F19" s="50">
        <f t="shared" si="1"/>
        <v>195000</v>
      </c>
      <c r="G19" s="23"/>
      <c r="H19" s="71">
        <v>2500</v>
      </c>
      <c r="I19" s="26">
        <v>1.3</v>
      </c>
      <c r="J19" s="78">
        <f t="shared" si="2"/>
        <v>3250</v>
      </c>
    </row>
    <row r="20" spans="1:11" ht="17.100000000000001" customHeight="1" x14ac:dyDescent="0.25">
      <c r="A20" s="62"/>
      <c r="B20" s="34" t="s">
        <v>31</v>
      </c>
      <c r="C20" s="6" t="s">
        <v>15</v>
      </c>
      <c r="D20" s="6">
        <v>40</v>
      </c>
      <c r="E20" s="24">
        <f t="shared" si="0"/>
        <v>6760</v>
      </c>
      <c r="F20" s="50">
        <f t="shared" si="1"/>
        <v>270400</v>
      </c>
      <c r="H20" s="70">
        <v>5200</v>
      </c>
      <c r="I20" s="26">
        <v>1.3</v>
      </c>
      <c r="J20" s="78">
        <f t="shared" si="2"/>
        <v>6760</v>
      </c>
    </row>
    <row r="21" spans="1:11" ht="15.75" x14ac:dyDescent="0.25">
      <c r="A21" s="62"/>
      <c r="B21" s="34" t="s">
        <v>14</v>
      </c>
      <c r="C21" s="6" t="s">
        <v>11</v>
      </c>
      <c r="D21" s="6">
        <v>45</v>
      </c>
      <c r="E21" s="24">
        <f t="shared" si="0"/>
        <v>2340</v>
      </c>
      <c r="F21" s="50">
        <f t="shared" si="1"/>
        <v>105300</v>
      </c>
      <c r="H21" s="70">
        <v>1800</v>
      </c>
      <c r="I21" s="26">
        <v>1.3</v>
      </c>
      <c r="J21" s="78">
        <f t="shared" si="2"/>
        <v>2340</v>
      </c>
      <c r="K21" s="41"/>
    </row>
    <row r="22" spans="1:11" ht="17.100000000000001" customHeight="1" x14ac:dyDescent="0.25">
      <c r="A22" s="62"/>
      <c r="B22" s="34" t="s">
        <v>18</v>
      </c>
      <c r="C22" s="6" t="s">
        <v>11</v>
      </c>
      <c r="D22" s="6">
        <v>30</v>
      </c>
      <c r="E22" s="24">
        <f t="shared" si="0"/>
        <v>2600</v>
      </c>
      <c r="F22" s="50">
        <f t="shared" si="1"/>
        <v>78000</v>
      </c>
      <c r="H22" s="70">
        <v>2000</v>
      </c>
      <c r="I22" s="26">
        <v>1.3</v>
      </c>
      <c r="J22" s="78">
        <f t="shared" si="2"/>
        <v>2600</v>
      </c>
      <c r="K22" s="41"/>
    </row>
    <row r="23" spans="1:11" ht="17.100000000000001" customHeight="1" x14ac:dyDescent="0.25">
      <c r="A23" s="62"/>
      <c r="B23" s="34" t="s">
        <v>32</v>
      </c>
      <c r="C23" s="6" t="s">
        <v>11</v>
      </c>
      <c r="D23" s="6">
        <v>20</v>
      </c>
      <c r="E23" s="24">
        <f>+J23</f>
        <v>3250</v>
      </c>
      <c r="F23" s="50">
        <f t="shared" si="1"/>
        <v>65000</v>
      </c>
      <c r="H23" s="70">
        <v>2500</v>
      </c>
      <c r="I23" s="26">
        <v>1.3</v>
      </c>
      <c r="J23" s="78">
        <f t="shared" si="2"/>
        <v>3250</v>
      </c>
      <c r="K23" s="41"/>
    </row>
    <row r="24" spans="1:11" ht="17.100000000000001" customHeight="1" x14ac:dyDescent="0.25">
      <c r="A24" s="62"/>
      <c r="B24" s="34" t="s">
        <v>61</v>
      </c>
      <c r="C24" s="6" t="s">
        <v>1</v>
      </c>
      <c r="D24" s="6">
        <v>3</v>
      </c>
      <c r="E24" s="24">
        <f t="shared" si="0"/>
        <v>3900</v>
      </c>
      <c r="F24" s="50">
        <f t="shared" si="1"/>
        <v>11700</v>
      </c>
      <c r="H24" s="70">
        <v>3000</v>
      </c>
      <c r="I24" s="26">
        <v>1.3</v>
      </c>
      <c r="J24" s="78">
        <f t="shared" si="2"/>
        <v>3900</v>
      </c>
      <c r="K24" s="41"/>
    </row>
    <row r="25" spans="1:11" ht="17.100000000000001" customHeight="1" x14ac:dyDescent="0.25">
      <c r="A25" s="62"/>
      <c r="B25" s="34" t="s">
        <v>34</v>
      </c>
      <c r="C25" s="6" t="s">
        <v>35</v>
      </c>
      <c r="D25" s="6">
        <v>2</v>
      </c>
      <c r="E25" s="24">
        <f t="shared" si="0"/>
        <v>7800</v>
      </c>
      <c r="F25" s="50">
        <f t="shared" si="1"/>
        <v>15600</v>
      </c>
      <c r="H25" s="70">
        <v>6000</v>
      </c>
      <c r="I25" s="26">
        <v>1.3</v>
      </c>
      <c r="J25" s="78">
        <f t="shared" si="2"/>
        <v>7800</v>
      </c>
      <c r="K25" s="41"/>
    </row>
    <row r="26" spans="1:11" ht="17.100000000000001" customHeight="1" x14ac:dyDescent="0.25">
      <c r="A26" s="62"/>
      <c r="B26" s="34" t="s">
        <v>36</v>
      </c>
      <c r="C26" s="6" t="s">
        <v>35</v>
      </c>
      <c r="D26" s="6">
        <v>2</v>
      </c>
      <c r="E26" s="24">
        <f t="shared" si="0"/>
        <v>6760</v>
      </c>
      <c r="F26" s="50">
        <f t="shared" si="1"/>
        <v>13520</v>
      </c>
      <c r="H26" s="70">
        <v>5200</v>
      </c>
      <c r="I26" s="26">
        <v>1.3</v>
      </c>
      <c r="J26" s="78">
        <f t="shared" si="2"/>
        <v>6760</v>
      </c>
      <c r="K26" s="41"/>
    </row>
    <row r="27" spans="1:11" ht="17.100000000000001" customHeight="1" x14ac:dyDescent="0.25">
      <c r="A27" s="62"/>
      <c r="B27" s="34" t="s">
        <v>19</v>
      </c>
      <c r="C27" s="6" t="s">
        <v>11</v>
      </c>
      <c r="D27" s="6">
        <v>120</v>
      </c>
      <c r="E27" s="24">
        <f t="shared" si="0"/>
        <v>4550</v>
      </c>
      <c r="F27" s="50">
        <f t="shared" si="1"/>
        <v>546000</v>
      </c>
      <c r="H27" s="70">
        <v>3500</v>
      </c>
      <c r="I27" s="26">
        <v>1.3</v>
      </c>
      <c r="J27" s="78">
        <f t="shared" si="2"/>
        <v>4550</v>
      </c>
    </row>
    <row r="28" spans="1:11" ht="17.100000000000001" customHeight="1" x14ac:dyDescent="0.25">
      <c r="A28" s="62"/>
      <c r="B28" s="34" t="s">
        <v>17</v>
      </c>
      <c r="C28" s="6" t="s">
        <v>1</v>
      </c>
      <c r="D28" s="6">
        <v>50</v>
      </c>
      <c r="E28" s="24">
        <f t="shared" si="0"/>
        <v>1300</v>
      </c>
      <c r="F28" s="50">
        <f t="shared" si="1"/>
        <v>65000</v>
      </c>
      <c r="H28" s="70">
        <v>1000</v>
      </c>
      <c r="I28" s="26">
        <v>1.3</v>
      </c>
      <c r="J28" s="78">
        <f t="shared" si="2"/>
        <v>1300</v>
      </c>
    </row>
    <row r="29" spans="1:11" ht="17.100000000000001" customHeight="1" x14ac:dyDescent="0.25">
      <c r="A29" s="62"/>
      <c r="B29" s="34" t="s">
        <v>62</v>
      </c>
      <c r="C29" s="6" t="s">
        <v>1</v>
      </c>
      <c r="D29" s="6">
        <v>6</v>
      </c>
      <c r="E29" s="24">
        <f t="shared" si="0"/>
        <v>2480.4</v>
      </c>
      <c r="F29" s="50">
        <f t="shared" si="1"/>
        <v>14882.400000000001</v>
      </c>
      <c r="H29" s="70">
        <v>1908</v>
      </c>
      <c r="I29" s="26">
        <v>1.3</v>
      </c>
      <c r="J29" s="78">
        <f t="shared" si="2"/>
        <v>2480.4</v>
      </c>
    </row>
    <row r="30" spans="1:11" ht="17.100000000000001" customHeight="1" x14ac:dyDescent="0.25">
      <c r="A30" s="62"/>
      <c r="B30" s="34" t="s">
        <v>16</v>
      </c>
      <c r="C30" s="6" t="s">
        <v>1</v>
      </c>
      <c r="D30" s="6">
        <v>4</v>
      </c>
      <c r="E30" s="24">
        <f t="shared" si="0"/>
        <v>2600</v>
      </c>
      <c r="F30" s="50">
        <f t="shared" si="1"/>
        <v>10400</v>
      </c>
      <c r="H30" s="70">
        <v>2000</v>
      </c>
      <c r="I30" s="26">
        <v>1.3</v>
      </c>
      <c r="J30" s="78">
        <f t="shared" si="2"/>
        <v>2600</v>
      </c>
    </row>
    <row r="31" spans="1:11" ht="17.100000000000001" customHeight="1" x14ac:dyDescent="0.25">
      <c r="A31" s="62"/>
      <c r="B31" s="34" t="s">
        <v>37</v>
      </c>
      <c r="C31" s="6" t="s">
        <v>11</v>
      </c>
      <c r="D31" s="6">
        <v>31</v>
      </c>
      <c r="E31" s="24">
        <f t="shared" si="0"/>
        <v>2600</v>
      </c>
      <c r="F31" s="50">
        <f t="shared" si="1"/>
        <v>80600</v>
      </c>
      <c r="H31" s="70">
        <v>2000</v>
      </c>
      <c r="I31" s="26">
        <v>1.3</v>
      </c>
      <c r="J31" s="78">
        <f t="shared" si="2"/>
        <v>2600</v>
      </c>
    </row>
    <row r="32" spans="1:11" ht="17.100000000000001" customHeight="1" x14ac:dyDescent="0.25">
      <c r="A32" s="62"/>
      <c r="B32" s="34" t="s">
        <v>38</v>
      </c>
      <c r="C32" s="6" t="s">
        <v>1</v>
      </c>
      <c r="D32" s="6">
        <v>10</v>
      </c>
      <c r="E32" s="24">
        <f t="shared" si="0"/>
        <v>1300</v>
      </c>
      <c r="F32" s="50">
        <f t="shared" si="1"/>
        <v>13000</v>
      </c>
      <c r="H32" s="70">
        <v>1000</v>
      </c>
      <c r="I32" s="26">
        <v>1.3</v>
      </c>
      <c r="J32" s="78">
        <f t="shared" si="2"/>
        <v>1300</v>
      </c>
    </row>
    <row r="33" spans="1:10" ht="17.100000000000001" customHeight="1" x14ac:dyDescent="0.25">
      <c r="A33" s="62"/>
      <c r="B33" s="13" t="s">
        <v>60</v>
      </c>
      <c r="C33" s="15" t="s">
        <v>1</v>
      </c>
      <c r="D33" s="16">
        <v>1</v>
      </c>
      <c r="E33" s="24">
        <f t="shared" si="0"/>
        <v>104000</v>
      </c>
      <c r="F33" s="50">
        <f t="shared" si="1"/>
        <v>104000</v>
      </c>
      <c r="G33" s="23"/>
      <c r="H33" s="70">
        <v>80000</v>
      </c>
      <c r="I33" s="26">
        <v>1.3</v>
      </c>
      <c r="J33" s="78">
        <f t="shared" si="2"/>
        <v>104000</v>
      </c>
    </row>
    <row r="34" spans="1:10" ht="17.100000000000001" customHeight="1" x14ac:dyDescent="0.25">
      <c r="A34" s="62"/>
      <c r="B34" s="13" t="s">
        <v>40</v>
      </c>
      <c r="C34" s="15" t="s">
        <v>11</v>
      </c>
      <c r="D34" s="16">
        <v>30</v>
      </c>
      <c r="E34" s="24">
        <f t="shared" si="0"/>
        <v>7800</v>
      </c>
      <c r="F34" s="50">
        <f t="shared" si="1"/>
        <v>234000</v>
      </c>
      <c r="G34" s="23"/>
      <c r="H34" s="70">
        <f>3000*2</f>
        <v>6000</v>
      </c>
      <c r="I34" s="26">
        <v>1.3</v>
      </c>
      <c r="J34" s="78">
        <f t="shared" si="2"/>
        <v>7800</v>
      </c>
    </row>
    <row r="35" spans="1:10" ht="17.100000000000001" customHeight="1" x14ac:dyDescent="0.25">
      <c r="A35" s="62"/>
      <c r="B35" s="13" t="s">
        <v>41</v>
      </c>
      <c r="C35" s="15" t="s">
        <v>11</v>
      </c>
      <c r="D35" s="16">
        <v>50</v>
      </c>
      <c r="E35" s="24">
        <f t="shared" si="0"/>
        <v>1690</v>
      </c>
      <c r="F35" s="50">
        <f t="shared" si="1"/>
        <v>84500</v>
      </c>
      <c r="G35" s="23"/>
      <c r="H35" s="70">
        <v>1300</v>
      </c>
      <c r="I35" s="26">
        <v>1.3</v>
      </c>
      <c r="J35" s="78">
        <f t="shared" si="2"/>
        <v>1690</v>
      </c>
    </row>
    <row r="36" spans="1:10" ht="17.100000000000001" customHeight="1" x14ac:dyDescent="0.25">
      <c r="A36" s="62"/>
      <c r="B36" s="13" t="s">
        <v>43</v>
      </c>
      <c r="C36" s="15" t="s">
        <v>44</v>
      </c>
      <c r="D36" s="16">
        <v>2</v>
      </c>
      <c r="E36" s="24">
        <f t="shared" si="0"/>
        <v>13000</v>
      </c>
      <c r="F36" s="50">
        <f t="shared" si="1"/>
        <v>26000</v>
      </c>
      <c r="G36" s="23"/>
      <c r="H36" s="70">
        <v>10000</v>
      </c>
      <c r="I36" s="26">
        <v>1.3</v>
      </c>
      <c r="J36" s="78">
        <f t="shared" si="2"/>
        <v>13000</v>
      </c>
    </row>
    <row r="37" spans="1:10" ht="17.100000000000001" customHeight="1" x14ac:dyDescent="0.25">
      <c r="A37" s="62"/>
      <c r="B37" s="13" t="s">
        <v>45</v>
      </c>
      <c r="C37" s="15" t="s">
        <v>11</v>
      </c>
      <c r="D37" s="16">
        <v>20</v>
      </c>
      <c r="E37" s="24">
        <f>+J37</f>
        <v>1289.6000000000001</v>
      </c>
      <c r="F37" s="50">
        <f t="shared" si="1"/>
        <v>25792.000000000004</v>
      </c>
      <c r="G37" s="23"/>
      <c r="H37" s="70">
        <v>992</v>
      </c>
      <c r="I37" s="26">
        <v>1.3</v>
      </c>
      <c r="J37" s="78">
        <f t="shared" si="2"/>
        <v>1289.6000000000001</v>
      </c>
    </row>
    <row r="38" spans="1:10" ht="17.100000000000001" customHeight="1" x14ac:dyDescent="0.25">
      <c r="A38" s="62"/>
      <c r="B38" s="13" t="s">
        <v>46</v>
      </c>
      <c r="C38" s="15" t="s">
        <v>44</v>
      </c>
      <c r="D38" s="16">
        <v>3</v>
      </c>
      <c r="E38" s="24">
        <f t="shared" si="0"/>
        <v>7800</v>
      </c>
      <c r="F38" s="50">
        <f t="shared" si="1"/>
        <v>23400</v>
      </c>
      <c r="G38" s="23"/>
      <c r="H38" s="70">
        <v>6000</v>
      </c>
      <c r="I38" s="26">
        <v>1.3</v>
      </c>
      <c r="J38" s="78">
        <f t="shared" si="2"/>
        <v>7800</v>
      </c>
    </row>
    <row r="39" spans="1:10" ht="17.100000000000001" customHeight="1" x14ac:dyDescent="0.25">
      <c r="A39" s="62"/>
      <c r="B39" s="13" t="s">
        <v>47</v>
      </c>
      <c r="C39" s="15" t="s">
        <v>50</v>
      </c>
      <c r="D39" s="16">
        <v>5</v>
      </c>
      <c r="E39" s="24">
        <f t="shared" si="0"/>
        <v>1300</v>
      </c>
      <c r="F39" s="50">
        <f t="shared" si="1"/>
        <v>6500</v>
      </c>
      <c r="G39" s="23"/>
      <c r="H39" s="70">
        <v>1000</v>
      </c>
      <c r="I39" s="26">
        <v>1.3</v>
      </c>
      <c r="J39" s="78">
        <f t="shared" si="2"/>
        <v>1300</v>
      </c>
    </row>
    <row r="40" spans="1:10" ht="17.100000000000001" customHeight="1" x14ac:dyDescent="0.25">
      <c r="A40" s="62"/>
      <c r="B40" s="13" t="s">
        <v>68</v>
      </c>
      <c r="C40" s="15" t="s">
        <v>44</v>
      </c>
      <c r="D40" s="16">
        <v>40</v>
      </c>
      <c r="E40" s="24">
        <f t="shared" si="0"/>
        <v>2600</v>
      </c>
      <c r="F40" s="50">
        <f t="shared" si="1"/>
        <v>104000</v>
      </c>
      <c r="G40" s="23"/>
      <c r="H40" s="70">
        <v>2000</v>
      </c>
      <c r="I40" s="26">
        <v>1.3</v>
      </c>
      <c r="J40" s="78">
        <f t="shared" si="2"/>
        <v>2600</v>
      </c>
    </row>
    <row r="41" spans="1:10" ht="17.100000000000001" customHeight="1" x14ac:dyDescent="0.25">
      <c r="A41" s="62"/>
      <c r="B41" s="13" t="s">
        <v>69</v>
      </c>
      <c r="C41" s="15" t="s">
        <v>44</v>
      </c>
      <c r="D41" s="16">
        <v>20</v>
      </c>
      <c r="E41" s="24">
        <f t="shared" si="0"/>
        <v>2600</v>
      </c>
      <c r="F41" s="50">
        <f t="shared" si="1"/>
        <v>52000</v>
      </c>
      <c r="G41" s="23"/>
      <c r="H41" s="70">
        <v>2000</v>
      </c>
      <c r="I41" s="26">
        <v>1.3</v>
      </c>
      <c r="J41" s="78">
        <f t="shared" si="2"/>
        <v>2600</v>
      </c>
    </row>
    <row r="42" spans="1:10" ht="17.100000000000001" customHeight="1" x14ac:dyDescent="0.25">
      <c r="A42" s="62"/>
      <c r="B42" s="13" t="s">
        <v>70</v>
      </c>
      <c r="C42" s="15" t="s">
        <v>44</v>
      </c>
      <c r="D42" s="16">
        <v>20</v>
      </c>
      <c r="E42" s="24">
        <f t="shared" si="0"/>
        <v>2600</v>
      </c>
      <c r="F42" s="50">
        <f t="shared" si="1"/>
        <v>52000</v>
      </c>
      <c r="G42" s="23"/>
      <c r="H42" s="70">
        <v>2000</v>
      </c>
      <c r="I42" s="26">
        <v>1.3</v>
      </c>
      <c r="J42" s="78">
        <f t="shared" si="2"/>
        <v>2600</v>
      </c>
    </row>
    <row r="43" spans="1:10" ht="17.100000000000001" customHeight="1" x14ac:dyDescent="0.25">
      <c r="A43" s="62"/>
      <c r="B43" s="13" t="s">
        <v>48</v>
      </c>
      <c r="C43" s="15" t="s">
        <v>49</v>
      </c>
      <c r="D43" s="16">
        <v>31</v>
      </c>
      <c r="E43" s="24">
        <v>700</v>
      </c>
      <c r="F43" s="50">
        <f t="shared" si="1"/>
        <v>21700</v>
      </c>
      <c r="G43" s="23"/>
      <c r="I43" s="26">
        <v>1.3</v>
      </c>
      <c r="J43" s="78">
        <f t="shared" si="2"/>
        <v>0</v>
      </c>
    </row>
    <row r="44" spans="1:10" s="41" customFormat="1" ht="17.100000000000001" customHeight="1" x14ac:dyDescent="0.25">
      <c r="A44" s="62"/>
      <c r="B44" s="13"/>
      <c r="C44" s="66"/>
      <c r="D44" s="67"/>
      <c r="E44" s="68"/>
      <c r="F44" s="50"/>
      <c r="G44" s="40"/>
      <c r="H44" s="72"/>
      <c r="I44" s="26"/>
      <c r="J44" s="78">
        <f t="shared" si="2"/>
        <v>0</v>
      </c>
    </row>
    <row r="45" spans="1:10" s="41" customFormat="1" ht="17.100000000000001" customHeight="1" x14ac:dyDescent="0.25">
      <c r="A45" s="35"/>
      <c r="B45" s="73" t="s">
        <v>57</v>
      </c>
      <c r="C45" s="36"/>
      <c r="D45" s="37"/>
      <c r="E45" s="38"/>
      <c r="F45" s="50"/>
      <c r="G45" s="40"/>
      <c r="H45" s="72"/>
      <c r="I45" s="47"/>
      <c r="J45" s="78"/>
    </row>
    <row r="46" spans="1:10" s="41" customFormat="1" ht="17.100000000000001" customHeight="1" x14ac:dyDescent="0.25">
      <c r="A46" s="35"/>
      <c r="B46" s="52"/>
      <c r="C46" s="36"/>
      <c r="D46" s="37"/>
      <c r="E46" s="38"/>
      <c r="F46" s="50"/>
      <c r="G46" s="40"/>
      <c r="H46" s="72"/>
      <c r="I46" s="47"/>
      <c r="J46" s="78"/>
    </row>
    <row r="47" spans="1:10" s="41" customFormat="1" ht="17.100000000000001" customHeight="1" x14ac:dyDescent="0.25">
      <c r="A47" s="35"/>
      <c r="B47" s="13" t="s">
        <v>56</v>
      </c>
      <c r="C47" s="66" t="s">
        <v>12</v>
      </c>
      <c r="D47" s="67">
        <v>1</v>
      </c>
      <c r="E47" s="77">
        <f>+J47</f>
        <v>1570400</v>
      </c>
      <c r="F47" s="76">
        <f>+D47*E47</f>
        <v>1570400</v>
      </c>
      <c r="G47" s="40"/>
      <c r="H47" s="72">
        <f>2500*8*4*10+10000*10+3000*10+8000*4*4+150000</f>
        <v>1208000</v>
      </c>
      <c r="I47" s="75">
        <v>1.3</v>
      </c>
      <c r="J47" s="80">
        <f>+H47*I47</f>
        <v>1570400</v>
      </c>
    </row>
    <row r="48" spans="1:10" s="41" customFormat="1" ht="17.100000000000001" customHeight="1" x14ac:dyDescent="0.25">
      <c r="A48" s="35"/>
      <c r="B48" s="13"/>
      <c r="C48" s="36"/>
      <c r="D48" s="37"/>
      <c r="E48" s="38"/>
      <c r="F48" s="50"/>
      <c r="G48" s="40"/>
      <c r="H48" s="72"/>
      <c r="I48" s="47"/>
      <c r="J48" s="80"/>
    </row>
    <row r="49" spans="1:10" s="41" customFormat="1" ht="17.100000000000001" customHeight="1" x14ac:dyDescent="0.25">
      <c r="A49" s="35"/>
      <c r="B49" s="13"/>
      <c r="C49" s="36"/>
      <c r="D49" s="37"/>
      <c r="E49" s="38"/>
      <c r="F49" s="50"/>
      <c r="G49" s="40"/>
      <c r="H49" s="72"/>
      <c r="I49" s="47"/>
      <c r="J49" s="80"/>
    </row>
    <row r="50" spans="1:10" s="41" customFormat="1" ht="17.100000000000001" customHeight="1" x14ac:dyDescent="0.25">
      <c r="A50" s="35"/>
      <c r="B50" s="13"/>
      <c r="C50" s="36"/>
      <c r="D50" s="37"/>
      <c r="E50" s="38"/>
      <c r="F50" s="50"/>
      <c r="G50" s="40"/>
      <c r="H50" s="72"/>
      <c r="I50" s="47"/>
      <c r="J50" s="80"/>
    </row>
    <row r="51" spans="1:10" s="41" customFormat="1" ht="17.100000000000001" customHeight="1" x14ac:dyDescent="0.25">
      <c r="A51" s="35"/>
      <c r="B51" s="33" t="s">
        <v>7</v>
      </c>
      <c r="C51" s="36"/>
      <c r="D51" s="37"/>
      <c r="E51" s="38"/>
      <c r="F51" s="50"/>
      <c r="G51" s="40"/>
      <c r="H51" s="72"/>
      <c r="I51" s="47"/>
      <c r="J51" s="80"/>
    </row>
    <row r="52" spans="1:10" s="41" customFormat="1" ht="17.100000000000001" customHeight="1" x14ac:dyDescent="0.25">
      <c r="A52" s="35"/>
      <c r="B52" s="60" t="s">
        <v>64</v>
      </c>
      <c r="C52" s="36"/>
      <c r="D52" s="37"/>
      <c r="E52" s="38"/>
      <c r="F52" s="50"/>
      <c r="G52" s="40"/>
      <c r="H52" s="72"/>
      <c r="I52" s="47"/>
      <c r="J52" s="80"/>
    </row>
    <row r="53" spans="1:10" s="41" customFormat="1" ht="17.100000000000001" customHeight="1" x14ac:dyDescent="0.25">
      <c r="A53" s="35"/>
      <c r="B53" s="17" t="s">
        <v>63</v>
      </c>
      <c r="C53" s="36"/>
      <c r="D53" s="37"/>
      <c r="E53" s="38"/>
      <c r="F53" s="50"/>
      <c r="G53" s="40"/>
      <c r="H53" s="72"/>
      <c r="I53" s="47"/>
      <c r="J53" s="80"/>
    </row>
    <row r="54" spans="1:10" ht="17.100000000000001" customHeight="1" x14ac:dyDescent="0.25">
      <c r="A54" s="12"/>
      <c r="B54" s="22" t="s">
        <v>65</v>
      </c>
      <c r="C54" s="9"/>
      <c r="D54" s="10"/>
      <c r="E54" s="25"/>
      <c r="F54" s="50"/>
      <c r="G54" s="23"/>
      <c r="I54" s="48"/>
    </row>
    <row r="55" spans="1:10" ht="17.100000000000001" customHeight="1" x14ac:dyDescent="0.25">
      <c r="A55" s="8"/>
      <c r="B55" s="22"/>
      <c r="C55" s="9"/>
      <c r="D55" s="13"/>
      <c r="E55" s="30"/>
      <c r="F55" s="50"/>
      <c r="G55" s="23"/>
      <c r="I55" s="48"/>
    </row>
    <row r="56" spans="1:10" s="21" customFormat="1" ht="17.100000000000001" customHeight="1" x14ac:dyDescent="0.25">
      <c r="A56" s="119" t="s">
        <v>13</v>
      </c>
      <c r="B56" s="119"/>
      <c r="C56" s="119"/>
      <c r="D56" s="119"/>
      <c r="E56" s="119"/>
      <c r="F56" s="27">
        <f>SUM(F16:F55)</f>
        <v>13318917.4</v>
      </c>
      <c r="G56" s="23"/>
      <c r="H56" s="71"/>
      <c r="I56" s="26"/>
      <c r="J56" s="79"/>
    </row>
    <row r="57" spans="1:10" s="21" customFormat="1" ht="17.100000000000001" customHeight="1" x14ac:dyDescent="0.25">
      <c r="A57" s="119" t="s">
        <v>24</v>
      </c>
      <c r="B57" s="119"/>
      <c r="C57" s="119"/>
      <c r="D57" s="119"/>
      <c r="E57" s="119"/>
      <c r="F57" s="51">
        <f>+F56*0.18</f>
        <v>2397405.1319999998</v>
      </c>
      <c r="G57" s="23"/>
      <c r="H57" s="71"/>
      <c r="I57" s="26"/>
      <c r="J57" s="79"/>
    </row>
    <row r="58" spans="1:10" s="21" customFormat="1" ht="17.100000000000001" customHeight="1" x14ac:dyDescent="0.25">
      <c r="A58" s="119" t="s">
        <v>5</v>
      </c>
      <c r="B58" s="119"/>
      <c r="C58" s="119"/>
      <c r="D58" s="119"/>
      <c r="E58" s="119"/>
      <c r="F58" s="27">
        <f>F56</f>
        <v>13318917.4</v>
      </c>
      <c r="G58" s="23"/>
      <c r="H58" s="71"/>
      <c r="I58" s="26"/>
      <c r="J58" s="79"/>
    </row>
    <row r="59" spans="1:10" s="21" customFormat="1" ht="17.100000000000001" customHeight="1" x14ac:dyDescent="0.25">
      <c r="E59" s="23"/>
      <c r="G59" s="23"/>
      <c r="H59" s="71"/>
      <c r="I59" s="26"/>
      <c r="J59" s="79"/>
    </row>
    <row r="60" spans="1:10" s="21" customFormat="1" ht="17.100000000000001" customHeight="1" x14ac:dyDescent="0.25">
      <c r="A60" s="31" t="s">
        <v>9</v>
      </c>
      <c r="E60" s="23"/>
      <c r="G60" s="23"/>
      <c r="H60" s="71"/>
      <c r="I60" s="26"/>
      <c r="J60" s="79"/>
    </row>
    <row r="61" spans="1:10" s="21" customFormat="1" ht="17.100000000000001" customHeight="1" x14ac:dyDescent="0.25">
      <c r="A61" s="57"/>
      <c r="E61" s="23"/>
      <c r="G61" s="23"/>
      <c r="H61" s="71"/>
      <c r="I61" s="26"/>
      <c r="J61" s="79"/>
    </row>
    <row r="62" spans="1:10" s="21" customFormat="1" ht="17.100000000000001" customHeight="1" x14ac:dyDescent="0.25">
      <c r="E62" s="23"/>
      <c r="G62" s="23"/>
      <c r="H62" s="71"/>
      <c r="I62" s="26"/>
      <c r="J62" s="79"/>
    </row>
    <row r="63" spans="1:10" s="21" customFormat="1" ht="17.100000000000001" customHeight="1" x14ac:dyDescent="0.25">
      <c r="A63" s="32" t="s">
        <v>6</v>
      </c>
      <c r="E63" s="23"/>
      <c r="G63" s="23"/>
      <c r="H63" s="71"/>
      <c r="I63" s="26"/>
      <c r="J63" s="79"/>
    </row>
    <row r="64" spans="1:10" s="21" customFormat="1" ht="17.100000000000001" customHeight="1" x14ac:dyDescent="0.25">
      <c r="E64" s="23"/>
      <c r="G64" s="23"/>
      <c r="H64" s="71"/>
      <c r="I64" s="26"/>
      <c r="J64" s="79"/>
    </row>
    <row r="65" spans="5:10" s="21" customFormat="1" ht="17.100000000000001" customHeight="1" x14ac:dyDescent="0.25">
      <c r="E65" s="23"/>
      <c r="G65" s="23"/>
      <c r="H65" s="71"/>
      <c r="I65" s="26"/>
      <c r="J65" s="79"/>
    </row>
  </sheetData>
  <mergeCells count="4">
    <mergeCell ref="E11:F11"/>
    <mergeCell ref="A56:E56"/>
    <mergeCell ref="A57:E57"/>
    <mergeCell ref="A58:E5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6592-EF3C-4485-AB1F-B91E61D01125}">
  <dimension ref="A1:L71"/>
  <sheetViews>
    <sheetView tabSelected="1" zoomScaleNormal="100" workbookViewId="0">
      <selection activeCell="J12" sqref="J12"/>
    </sheetView>
  </sheetViews>
  <sheetFormatPr baseColWidth="10" defaultColWidth="9.140625" defaultRowHeight="17.100000000000001" customHeight="1" x14ac:dyDescent="0.25"/>
  <cols>
    <col min="1" max="1" width="4.28515625" style="11" customWidth="1"/>
    <col min="2" max="2" width="61.85546875" style="4" customWidth="1"/>
    <col min="3" max="3" width="7.140625" style="4" customWidth="1"/>
    <col min="4" max="4" width="9.28515625" style="18" customWidth="1"/>
    <col min="5" max="5" width="15" style="18" customWidth="1"/>
    <col min="6" max="6" width="15.140625" style="4" customWidth="1"/>
    <col min="7" max="7" width="8.7109375" style="18" customWidth="1"/>
    <col min="8" max="8" width="13.28515625" style="70" customWidth="1"/>
    <col min="9" max="9" width="9" style="42" customWidth="1"/>
    <col min="10" max="10" width="16.85546875" style="78" customWidth="1"/>
    <col min="11" max="11" width="9.140625" style="4"/>
    <col min="12" max="12" width="14.7109375" style="78" customWidth="1"/>
    <col min="13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12" ht="17.100000000000001" customHeight="1" x14ac:dyDescent="0.25">
      <c r="A1" s="1"/>
      <c r="B1" s="1"/>
      <c r="C1" s="1"/>
      <c r="D1" s="2"/>
      <c r="E1" s="2"/>
      <c r="F1" s="3"/>
    </row>
    <row r="2" spans="1:12" ht="17.100000000000001" customHeight="1" x14ac:dyDescent="0.25">
      <c r="A2" s="1"/>
      <c r="B2" s="1"/>
      <c r="C2" s="1"/>
      <c r="D2" s="2"/>
      <c r="E2" s="2"/>
      <c r="F2" s="3"/>
    </row>
    <row r="3" spans="1:12" ht="17.100000000000001" customHeight="1" x14ac:dyDescent="0.25">
      <c r="A3" s="1"/>
      <c r="B3" s="1"/>
      <c r="C3" s="1"/>
      <c r="D3" s="2"/>
      <c r="E3" s="2"/>
      <c r="F3" s="3"/>
    </row>
    <row r="4" spans="1:12" ht="17.100000000000001" customHeight="1" x14ac:dyDescent="0.25">
      <c r="A4" s="1"/>
      <c r="B4" s="1"/>
      <c r="C4" s="1"/>
      <c r="D4" s="2"/>
      <c r="E4" s="2"/>
      <c r="F4" s="3"/>
    </row>
    <row r="5" spans="1:12" ht="17.100000000000001" customHeight="1" x14ac:dyDescent="0.25">
      <c r="A5" s="5"/>
      <c r="B5" s="1"/>
      <c r="C5" s="1"/>
      <c r="D5" s="2"/>
      <c r="E5" s="2"/>
      <c r="F5" s="3"/>
    </row>
    <row r="6" spans="1:12" ht="17.100000000000001" customHeight="1" x14ac:dyDescent="0.25">
      <c r="B6" s="1"/>
      <c r="C6" s="1"/>
      <c r="D6" s="2"/>
      <c r="E6" s="2"/>
      <c r="F6" s="3"/>
    </row>
    <row r="7" spans="1:12" ht="17.100000000000001" customHeight="1" x14ac:dyDescent="0.25">
      <c r="A7" s="5" t="s">
        <v>82</v>
      </c>
      <c r="B7" s="1"/>
      <c r="C7" s="1"/>
      <c r="D7" s="2"/>
      <c r="E7" s="2"/>
      <c r="F7" s="3"/>
    </row>
    <row r="8" spans="1:12" ht="17.100000000000001" customHeight="1" x14ac:dyDescent="0.25">
      <c r="A8" s="5"/>
      <c r="B8" s="58"/>
      <c r="C8" s="1"/>
      <c r="D8" s="2"/>
      <c r="E8" s="2"/>
      <c r="F8" s="3"/>
    </row>
    <row r="9" spans="1:12" s="21" customFormat="1" ht="17.100000000000001" customHeight="1" x14ac:dyDescent="0.25">
      <c r="B9" s="19"/>
      <c r="C9" s="20"/>
      <c r="D9" s="20"/>
      <c r="E9" s="2"/>
      <c r="F9" s="28"/>
      <c r="G9" s="23"/>
      <c r="H9" s="71"/>
      <c r="I9" s="26"/>
      <c r="J9" s="79"/>
      <c r="L9" s="79"/>
    </row>
    <row r="10" spans="1:12" s="21" customFormat="1" ht="17.100000000000001" customHeight="1" x14ac:dyDescent="0.25">
      <c r="A10" s="59" t="s">
        <v>51</v>
      </c>
      <c r="B10" s="59"/>
      <c r="C10" s="59"/>
      <c r="D10" s="20"/>
      <c r="E10" s="2"/>
      <c r="F10" s="28"/>
      <c r="G10" s="23"/>
      <c r="H10" s="71"/>
      <c r="I10" s="26"/>
      <c r="J10" s="79"/>
      <c r="L10" s="79"/>
    </row>
    <row r="11" spans="1:12" s="21" customFormat="1" ht="17.100000000000001" customHeight="1" x14ac:dyDescent="0.25">
      <c r="A11" s="59" t="s">
        <v>52</v>
      </c>
      <c r="B11" s="59"/>
      <c r="C11" s="59"/>
      <c r="D11" s="29"/>
      <c r="G11" s="23"/>
      <c r="H11" s="71"/>
      <c r="I11" s="26"/>
      <c r="J11" s="79"/>
      <c r="L11" s="79"/>
    </row>
    <row r="12" spans="1:12" s="21" customFormat="1" ht="17.100000000000001" customHeight="1" x14ac:dyDescent="0.25">
      <c r="A12" s="59" t="s">
        <v>53</v>
      </c>
      <c r="B12" s="59"/>
      <c r="C12" s="59"/>
      <c r="D12" s="29"/>
      <c r="E12" s="118" t="s">
        <v>67</v>
      </c>
      <c r="F12" s="118"/>
      <c r="G12" s="23"/>
      <c r="H12" s="71"/>
      <c r="I12" s="26"/>
      <c r="J12" s="79"/>
      <c r="L12" s="79"/>
    </row>
    <row r="13" spans="1:12" s="21" customFormat="1" ht="17.100000000000001" customHeight="1" x14ac:dyDescent="0.25">
      <c r="A13" s="26"/>
      <c r="B13" s="26"/>
      <c r="C13" s="26"/>
      <c r="D13" s="26"/>
      <c r="G13" s="23"/>
      <c r="H13" s="71"/>
      <c r="I13" s="26"/>
      <c r="J13" s="79"/>
      <c r="L13" s="79"/>
    </row>
    <row r="14" spans="1:12" ht="17.100000000000001" customHeight="1" x14ac:dyDescent="0.25">
      <c r="A14" s="53" t="s">
        <v>0</v>
      </c>
      <c r="B14" s="53" t="s">
        <v>10</v>
      </c>
      <c r="C14" s="53" t="s">
        <v>1</v>
      </c>
      <c r="D14" s="54" t="s">
        <v>2</v>
      </c>
      <c r="E14" s="55" t="s">
        <v>3</v>
      </c>
      <c r="F14" s="56" t="s">
        <v>4</v>
      </c>
      <c r="G14" s="23"/>
      <c r="H14" s="71"/>
      <c r="I14" s="26"/>
    </row>
    <row r="15" spans="1:12" ht="17.100000000000001" customHeight="1" x14ac:dyDescent="0.25">
      <c r="A15" s="62"/>
      <c r="B15" s="34" t="s">
        <v>79</v>
      </c>
      <c r="C15" s="6" t="s">
        <v>44</v>
      </c>
      <c r="D15" s="7">
        <v>20</v>
      </c>
      <c r="E15" s="24">
        <f>J15</f>
        <v>274575.59999999998</v>
      </c>
      <c r="F15" s="50">
        <f>+D15*E15</f>
        <v>5491512</v>
      </c>
      <c r="G15" s="23"/>
      <c r="H15" s="71">
        <v>228813</v>
      </c>
      <c r="I15" s="74">
        <v>1.2</v>
      </c>
      <c r="J15" s="78">
        <f>+H15*I15</f>
        <v>274575.59999999998</v>
      </c>
    </row>
    <row r="16" spans="1:12" ht="17.100000000000001" customHeight="1" x14ac:dyDescent="0.25">
      <c r="A16" s="62"/>
      <c r="B16" s="34" t="s">
        <v>80</v>
      </c>
      <c r="C16" s="6" t="s">
        <v>44</v>
      </c>
      <c r="D16" s="7">
        <v>11</v>
      </c>
      <c r="E16" s="24">
        <f t="shared" ref="E16" si="0">+J16</f>
        <v>350850</v>
      </c>
      <c r="F16" s="50">
        <f t="shared" ref="F16:F17" si="1">+D16*E16</f>
        <v>3859350</v>
      </c>
      <c r="G16" s="23"/>
      <c r="H16" s="71">
        <v>292375</v>
      </c>
      <c r="I16" s="74">
        <v>1.2</v>
      </c>
      <c r="J16" s="78">
        <f t="shared" ref="J16:J51" si="2">+H16*I16</f>
        <v>350850</v>
      </c>
    </row>
    <row r="17" spans="1:11" ht="17.100000000000001" customHeight="1" x14ac:dyDescent="0.25">
      <c r="A17" s="62"/>
      <c r="B17" s="34" t="s">
        <v>77</v>
      </c>
      <c r="C17" s="6" t="s">
        <v>12</v>
      </c>
      <c r="D17" s="7">
        <v>1</v>
      </c>
      <c r="E17" s="24">
        <v>2397655.4</v>
      </c>
      <c r="F17" s="50">
        <f t="shared" si="1"/>
        <v>2397655.4</v>
      </c>
      <c r="G17" s="23"/>
      <c r="H17" s="71"/>
      <c r="I17" s="74"/>
    </row>
    <row r="18" spans="1:11" ht="17.100000000000001" customHeight="1" x14ac:dyDescent="0.25">
      <c r="A18" s="62"/>
      <c r="B18" s="82" t="s">
        <v>29</v>
      </c>
      <c r="C18" s="6"/>
      <c r="D18" s="7"/>
      <c r="E18" s="24"/>
      <c r="F18" s="50"/>
      <c r="G18" s="23"/>
      <c r="H18" s="44">
        <v>1533</v>
      </c>
      <c r="I18" s="26">
        <v>1.3</v>
      </c>
      <c r="J18" s="78">
        <f t="shared" si="2"/>
        <v>1992.9</v>
      </c>
    </row>
    <row r="19" spans="1:11" ht="17.100000000000001" customHeight="1" x14ac:dyDescent="0.25">
      <c r="A19" s="62"/>
      <c r="B19" s="82" t="s">
        <v>30</v>
      </c>
      <c r="C19" s="6"/>
      <c r="D19" s="7"/>
      <c r="E19" s="24"/>
      <c r="F19" s="50"/>
      <c r="G19" s="23"/>
      <c r="H19" s="71">
        <v>2500</v>
      </c>
      <c r="I19" s="26">
        <v>1.3</v>
      </c>
      <c r="J19" s="78">
        <f t="shared" si="2"/>
        <v>3250</v>
      </c>
    </row>
    <row r="20" spans="1:11" ht="17.100000000000001" customHeight="1" x14ac:dyDescent="0.25">
      <c r="A20" s="62"/>
      <c r="B20" s="82" t="s">
        <v>31</v>
      </c>
      <c r="C20" s="6"/>
      <c r="D20" s="6"/>
      <c r="E20" s="24"/>
      <c r="F20" s="50"/>
      <c r="H20" s="70">
        <v>5200</v>
      </c>
      <c r="I20" s="26">
        <v>1.3</v>
      </c>
      <c r="J20" s="78">
        <f t="shared" si="2"/>
        <v>6760</v>
      </c>
    </row>
    <row r="21" spans="1:11" ht="17.100000000000001" customHeight="1" x14ac:dyDescent="0.25">
      <c r="A21" s="62"/>
      <c r="B21" s="82" t="s">
        <v>14</v>
      </c>
      <c r="C21" s="6"/>
      <c r="D21" s="6"/>
      <c r="E21" s="24"/>
      <c r="F21" s="50"/>
      <c r="H21" s="70">
        <v>1800</v>
      </c>
      <c r="I21" s="26">
        <v>1.3</v>
      </c>
      <c r="J21" s="78">
        <f t="shared" si="2"/>
        <v>2340</v>
      </c>
      <c r="K21" s="41"/>
    </row>
    <row r="22" spans="1:11" ht="17.100000000000001" customHeight="1" x14ac:dyDescent="0.25">
      <c r="A22" s="62"/>
      <c r="B22" s="82" t="s">
        <v>18</v>
      </c>
      <c r="C22" s="6"/>
      <c r="D22" s="6"/>
      <c r="E22" s="24"/>
      <c r="F22" s="50"/>
      <c r="H22" s="70">
        <v>2000</v>
      </c>
      <c r="I22" s="26">
        <v>1.3</v>
      </c>
      <c r="J22" s="78">
        <f t="shared" si="2"/>
        <v>2600</v>
      </c>
      <c r="K22" s="41"/>
    </row>
    <row r="23" spans="1:11" ht="17.100000000000001" customHeight="1" x14ac:dyDescent="0.25">
      <c r="A23" s="62"/>
      <c r="B23" s="82" t="s">
        <v>32</v>
      </c>
      <c r="C23" s="6"/>
      <c r="D23" s="6"/>
      <c r="E23" s="24"/>
      <c r="F23" s="50"/>
      <c r="H23" s="70">
        <v>2500</v>
      </c>
      <c r="I23" s="26">
        <v>1.3</v>
      </c>
      <c r="J23" s="78">
        <f t="shared" si="2"/>
        <v>3250</v>
      </c>
      <c r="K23" s="41"/>
    </row>
    <row r="24" spans="1:11" ht="17.100000000000001" customHeight="1" x14ac:dyDescent="0.25">
      <c r="A24" s="62"/>
      <c r="B24" s="82" t="s">
        <v>61</v>
      </c>
      <c r="C24" s="6"/>
      <c r="D24" s="6"/>
      <c r="E24" s="24"/>
      <c r="F24" s="50"/>
      <c r="H24" s="70">
        <v>3000</v>
      </c>
      <c r="I24" s="26">
        <v>1.3</v>
      </c>
      <c r="J24" s="78">
        <f t="shared" si="2"/>
        <v>3900</v>
      </c>
      <c r="K24" s="41"/>
    </row>
    <row r="25" spans="1:11" ht="17.100000000000001" customHeight="1" x14ac:dyDescent="0.25">
      <c r="A25" s="62"/>
      <c r="B25" s="82" t="s">
        <v>34</v>
      </c>
      <c r="C25" s="6"/>
      <c r="D25" s="6"/>
      <c r="E25" s="24"/>
      <c r="F25" s="50"/>
      <c r="H25" s="70">
        <v>6000</v>
      </c>
      <c r="I25" s="26">
        <v>1.3</v>
      </c>
      <c r="J25" s="78">
        <f t="shared" si="2"/>
        <v>7800</v>
      </c>
      <c r="K25" s="41"/>
    </row>
    <row r="26" spans="1:11" ht="17.100000000000001" customHeight="1" x14ac:dyDescent="0.25">
      <c r="A26" s="62"/>
      <c r="B26" s="82" t="s">
        <v>36</v>
      </c>
      <c r="C26" s="6"/>
      <c r="D26" s="6"/>
      <c r="E26" s="24"/>
      <c r="F26" s="50"/>
      <c r="H26" s="70">
        <v>5200</v>
      </c>
      <c r="I26" s="26">
        <v>1.3</v>
      </c>
      <c r="J26" s="78">
        <f t="shared" si="2"/>
        <v>6760</v>
      </c>
      <c r="K26" s="41"/>
    </row>
    <row r="27" spans="1:11" ht="17.100000000000001" customHeight="1" x14ac:dyDescent="0.25">
      <c r="A27" s="62"/>
      <c r="B27" s="82" t="s">
        <v>19</v>
      </c>
      <c r="C27" s="6"/>
      <c r="D27" s="6"/>
      <c r="E27" s="24"/>
      <c r="F27" s="50"/>
      <c r="H27" s="70">
        <v>3500</v>
      </c>
      <c r="I27" s="26">
        <v>1.3</v>
      </c>
      <c r="J27" s="78">
        <f t="shared" si="2"/>
        <v>4550</v>
      </c>
    </row>
    <row r="28" spans="1:11" ht="17.100000000000001" customHeight="1" x14ac:dyDescent="0.25">
      <c r="A28" s="62"/>
      <c r="B28" s="82" t="s">
        <v>17</v>
      </c>
      <c r="C28" s="6"/>
      <c r="D28" s="6"/>
      <c r="E28" s="24"/>
      <c r="F28" s="50"/>
      <c r="H28" s="70">
        <v>1000</v>
      </c>
      <c r="I28" s="26">
        <v>1.3</v>
      </c>
      <c r="J28" s="78">
        <f t="shared" si="2"/>
        <v>1300</v>
      </c>
    </row>
    <row r="29" spans="1:11" ht="17.100000000000001" customHeight="1" x14ac:dyDescent="0.25">
      <c r="A29" s="62"/>
      <c r="B29" s="82" t="s">
        <v>62</v>
      </c>
      <c r="C29" s="6"/>
      <c r="D29" s="6"/>
      <c r="E29" s="24"/>
      <c r="F29" s="50"/>
      <c r="H29" s="70">
        <v>1908</v>
      </c>
      <c r="I29" s="26">
        <v>1.3</v>
      </c>
      <c r="J29" s="78">
        <f t="shared" si="2"/>
        <v>2480.4</v>
      </c>
    </row>
    <row r="30" spans="1:11" ht="17.100000000000001" customHeight="1" x14ac:dyDescent="0.25">
      <c r="A30" s="62"/>
      <c r="B30" s="82" t="s">
        <v>16</v>
      </c>
      <c r="C30" s="6"/>
      <c r="D30" s="6"/>
      <c r="E30" s="24"/>
      <c r="F30" s="50"/>
      <c r="H30" s="70">
        <v>2000</v>
      </c>
      <c r="I30" s="26">
        <v>1.3</v>
      </c>
      <c r="J30" s="78">
        <f t="shared" si="2"/>
        <v>2600</v>
      </c>
    </row>
    <row r="31" spans="1:11" ht="17.100000000000001" customHeight="1" x14ac:dyDescent="0.25">
      <c r="A31" s="62"/>
      <c r="B31" s="82" t="s">
        <v>75</v>
      </c>
      <c r="C31" s="6"/>
      <c r="D31" s="6"/>
      <c r="E31" s="24"/>
      <c r="F31" s="50"/>
      <c r="H31" s="70">
        <v>2000</v>
      </c>
      <c r="I31" s="26">
        <v>1.3</v>
      </c>
      <c r="J31" s="78">
        <f t="shared" si="2"/>
        <v>2600</v>
      </c>
    </row>
    <row r="32" spans="1:11" ht="17.100000000000001" customHeight="1" x14ac:dyDescent="0.25">
      <c r="A32" s="62"/>
      <c r="B32" s="82" t="s">
        <v>38</v>
      </c>
      <c r="C32" s="6"/>
      <c r="D32" s="6"/>
      <c r="E32" s="24"/>
      <c r="F32" s="50"/>
      <c r="H32" s="70">
        <v>1000</v>
      </c>
      <c r="I32" s="26">
        <v>1.3</v>
      </c>
      <c r="J32" s="78">
        <f t="shared" si="2"/>
        <v>1300</v>
      </c>
    </row>
    <row r="33" spans="1:10" ht="17.100000000000001" customHeight="1" x14ac:dyDescent="0.25">
      <c r="A33" s="62"/>
      <c r="B33" s="52" t="s">
        <v>60</v>
      </c>
      <c r="C33" s="15"/>
      <c r="D33" s="16"/>
      <c r="E33" s="24"/>
      <c r="F33" s="50"/>
      <c r="G33" s="23"/>
      <c r="H33" s="70">
        <v>80000</v>
      </c>
      <c r="I33" s="26">
        <v>1.3</v>
      </c>
      <c r="J33" s="78">
        <f t="shared" si="2"/>
        <v>104000</v>
      </c>
    </row>
    <row r="34" spans="1:10" ht="17.100000000000001" customHeight="1" x14ac:dyDescent="0.25">
      <c r="A34" s="62"/>
      <c r="B34" s="52" t="s">
        <v>74</v>
      </c>
      <c r="C34" s="15"/>
      <c r="D34" s="16"/>
      <c r="E34" s="24"/>
      <c r="F34" s="50"/>
      <c r="G34" s="23"/>
      <c r="H34" s="70">
        <f>3000*2</f>
        <v>6000</v>
      </c>
      <c r="I34" s="26">
        <v>1.3</v>
      </c>
      <c r="J34" s="78">
        <f t="shared" si="2"/>
        <v>7800</v>
      </c>
    </row>
    <row r="35" spans="1:10" ht="17.100000000000001" customHeight="1" x14ac:dyDescent="0.25">
      <c r="A35" s="62"/>
      <c r="B35" s="52" t="s">
        <v>73</v>
      </c>
      <c r="C35" s="15"/>
      <c r="D35" s="16"/>
      <c r="E35" s="24"/>
      <c r="F35" s="50"/>
      <c r="G35" s="23"/>
      <c r="H35" s="70">
        <v>1300</v>
      </c>
      <c r="I35" s="26">
        <v>1.3</v>
      </c>
      <c r="J35" s="78">
        <f t="shared" si="2"/>
        <v>1690</v>
      </c>
    </row>
    <row r="36" spans="1:10" ht="17.100000000000001" customHeight="1" x14ac:dyDescent="0.25">
      <c r="A36" s="62"/>
      <c r="B36" s="52" t="s">
        <v>72</v>
      </c>
      <c r="C36" s="15"/>
      <c r="D36" s="16"/>
      <c r="E36" s="24"/>
      <c r="F36" s="50"/>
      <c r="G36" s="23"/>
      <c r="H36" s="70">
        <v>10000</v>
      </c>
      <c r="I36" s="26">
        <v>1.3</v>
      </c>
      <c r="J36" s="78">
        <f t="shared" si="2"/>
        <v>13000</v>
      </c>
    </row>
    <row r="37" spans="1:10" ht="17.100000000000001" customHeight="1" x14ac:dyDescent="0.25">
      <c r="A37" s="62"/>
      <c r="B37" s="52" t="s">
        <v>71</v>
      </c>
      <c r="C37" s="15"/>
      <c r="D37" s="16"/>
      <c r="E37" s="24"/>
      <c r="F37" s="50"/>
      <c r="G37" s="23"/>
      <c r="H37" s="70">
        <v>992</v>
      </c>
      <c r="I37" s="26">
        <v>1.3</v>
      </c>
      <c r="J37" s="78">
        <f t="shared" si="2"/>
        <v>1289.6000000000001</v>
      </c>
    </row>
    <row r="38" spans="1:10" ht="17.100000000000001" customHeight="1" x14ac:dyDescent="0.25">
      <c r="A38" s="62"/>
      <c r="B38" s="52" t="s">
        <v>81</v>
      </c>
      <c r="C38" s="15"/>
      <c r="D38" s="16"/>
      <c r="E38" s="24"/>
      <c r="F38" s="50"/>
      <c r="G38" s="23"/>
      <c r="H38" s="70">
        <v>6000</v>
      </c>
      <c r="I38" s="26">
        <v>1.3</v>
      </c>
      <c r="J38" s="78">
        <f t="shared" si="2"/>
        <v>7800</v>
      </c>
    </row>
    <row r="39" spans="1:10" ht="17.100000000000001" customHeight="1" x14ac:dyDescent="0.25">
      <c r="A39" s="62"/>
      <c r="B39" s="52" t="s">
        <v>47</v>
      </c>
      <c r="C39" s="15"/>
      <c r="D39" s="16"/>
      <c r="E39" s="24"/>
      <c r="F39" s="50"/>
      <c r="G39" s="23"/>
      <c r="H39" s="70">
        <v>1000</v>
      </c>
      <c r="I39" s="26">
        <v>1.3</v>
      </c>
      <c r="J39" s="78">
        <f t="shared" si="2"/>
        <v>1300</v>
      </c>
    </row>
    <row r="40" spans="1:10" ht="17.100000000000001" customHeight="1" x14ac:dyDescent="0.25">
      <c r="A40" s="62"/>
      <c r="B40" s="52" t="s">
        <v>68</v>
      </c>
      <c r="C40" s="15"/>
      <c r="D40" s="16"/>
      <c r="E40" s="24"/>
      <c r="F40" s="50"/>
      <c r="G40" s="23"/>
      <c r="H40" s="70">
        <v>2000</v>
      </c>
      <c r="I40" s="26">
        <v>1.3</v>
      </c>
      <c r="J40" s="78">
        <f t="shared" si="2"/>
        <v>2600</v>
      </c>
    </row>
    <row r="41" spans="1:10" ht="17.100000000000001" customHeight="1" x14ac:dyDescent="0.25">
      <c r="A41" s="62"/>
      <c r="B41" s="52" t="s">
        <v>69</v>
      </c>
      <c r="C41" s="15"/>
      <c r="D41" s="16"/>
      <c r="E41" s="24"/>
      <c r="F41" s="50"/>
      <c r="G41" s="23"/>
      <c r="H41" s="70">
        <v>2000</v>
      </c>
      <c r="I41" s="26">
        <v>1.3</v>
      </c>
      <c r="J41" s="78">
        <f t="shared" si="2"/>
        <v>2600</v>
      </c>
    </row>
    <row r="42" spans="1:10" ht="17.100000000000001" customHeight="1" x14ac:dyDescent="0.25">
      <c r="A42" s="62"/>
      <c r="B42" s="52" t="s">
        <v>70</v>
      </c>
      <c r="C42" s="15"/>
      <c r="D42" s="16"/>
      <c r="E42" s="24"/>
      <c r="F42" s="50"/>
      <c r="G42" s="23"/>
      <c r="H42" s="70">
        <v>2000</v>
      </c>
      <c r="I42" s="26">
        <v>1.3</v>
      </c>
      <c r="J42" s="78">
        <f t="shared" si="2"/>
        <v>2600</v>
      </c>
    </row>
    <row r="43" spans="1:10" ht="17.100000000000001" customHeight="1" x14ac:dyDescent="0.25">
      <c r="A43" s="62"/>
      <c r="B43" s="52" t="s">
        <v>48</v>
      </c>
      <c r="C43" s="15"/>
      <c r="D43" s="16"/>
      <c r="E43" s="24"/>
      <c r="F43" s="50"/>
      <c r="G43" s="23"/>
      <c r="H43" s="70">
        <v>2000</v>
      </c>
      <c r="I43" s="26">
        <v>1.3</v>
      </c>
      <c r="J43" s="78">
        <f t="shared" si="2"/>
        <v>2600</v>
      </c>
    </row>
    <row r="44" spans="1:10" ht="17.100000000000001" customHeight="1" x14ac:dyDescent="0.25">
      <c r="A44" s="83"/>
      <c r="B44" s="84" t="s">
        <v>76</v>
      </c>
      <c r="C44" s="85"/>
      <c r="D44" s="86"/>
      <c r="E44" s="87"/>
      <c r="F44" s="88"/>
      <c r="G44" s="23"/>
      <c r="I44" s="26"/>
    </row>
    <row r="45" spans="1:10" ht="17.100000000000001" customHeight="1" x14ac:dyDescent="0.25">
      <c r="A45" s="111"/>
      <c r="B45" s="112"/>
      <c r="C45" s="113"/>
      <c r="D45" s="114"/>
      <c r="E45" s="115"/>
      <c r="F45" s="116"/>
      <c r="G45" s="23"/>
      <c r="I45" s="26"/>
    </row>
    <row r="46" spans="1:10" ht="17.100000000000001" customHeight="1" x14ac:dyDescent="0.25">
      <c r="A46" s="95"/>
      <c r="B46" s="96"/>
      <c r="C46" s="97"/>
      <c r="D46" s="98"/>
      <c r="E46" s="99"/>
      <c r="F46" s="100"/>
      <c r="G46" s="23"/>
      <c r="I46" s="26"/>
    </row>
    <row r="47" spans="1:10" ht="17.100000000000001" customHeight="1" x14ac:dyDescent="0.25">
      <c r="A47" s="95"/>
      <c r="B47" s="96"/>
      <c r="C47" s="97"/>
      <c r="D47" s="98"/>
      <c r="E47" s="99"/>
      <c r="F47" s="100"/>
      <c r="G47" s="23"/>
      <c r="I47" s="26"/>
    </row>
    <row r="48" spans="1:10" ht="17.100000000000001" customHeight="1" x14ac:dyDescent="0.25">
      <c r="A48" s="95"/>
      <c r="B48" s="96"/>
      <c r="C48" s="97"/>
      <c r="D48" s="98"/>
      <c r="E48" s="99"/>
      <c r="F48" s="100"/>
      <c r="G48" s="23"/>
      <c r="I48" s="26"/>
    </row>
    <row r="49" spans="1:12" ht="17.100000000000001" customHeight="1" x14ac:dyDescent="0.25">
      <c r="A49" s="95"/>
      <c r="B49" s="96"/>
      <c r="C49" s="97"/>
      <c r="D49" s="98"/>
      <c r="E49" s="99"/>
      <c r="F49" s="100"/>
      <c r="G49" s="23"/>
      <c r="I49" s="26"/>
    </row>
    <row r="50" spans="1:12" ht="17.100000000000001" customHeight="1" x14ac:dyDescent="0.25">
      <c r="A50" s="95"/>
      <c r="B50" s="96"/>
      <c r="C50" s="97"/>
      <c r="D50" s="98"/>
      <c r="E50" s="99"/>
      <c r="F50" s="100"/>
      <c r="G50" s="23"/>
      <c r="I50" s="26"/>
    </row>
    <row r="51" spans="1:12" s="41" customFormat="1" ht="17.100000000000001" customHeight="1" x14ac:dyDescent="0.25">
      <c r="A51" s="117" t="s">
        <v>83</v>
      </c>
      <c r="B51" s="101"/>
      <c r="C51" s="102"/>
      <c r="D51" s="103"/>
      <c r="E51" s="104"/>
      <c r="F51" s="100"/>
      <c r="G51" s="40"/>
      <c r="H51" s="72"/>
      <c r="I51" s="26">
        <v>1.3</v>
      </c>
      <c r="J51" s="78">
        <f t="shared" si="2"/>
        <v>0</v>
      </c>
      <c r="L51" s="80"/>
    </row>
    <row r="52" spans="1:12" s="41" customFormat="1" ht="17.100000000000001" customHeight="1" x14ac:dyDescent="0.25">
      <c r="A52" s="105"/>
      <c r="B52" s="106"/>
      <c r="C52" s="107"/>
      <c r="D52" s="108"/>
      <c r="E52" s="109"/>
      <c r="F52" s="110"/>
      <c r="G52" s="40"/>
      <c r="H52" s="70"/>
      <c r="I52" s="26">
        <v>1.3</v>
      </c>
      <c r="J52" s="78"/>
      <c r="L52" s="80"/>
    </row>
    <row r="53" spans="1:12" s="41" customFormat="1" ht="17.100000000000001" customHeight="1" x14ac:dyDescent="0.25">
      <c r="A53" s="89"/>
      <c r="B53" s="90" t="s">
        <v>56</v>
      </c>
      <c r="C53" s="91" t="s">
        <v>12</v>
      </c>
      <c r="D53" s="92">
        <v>1</v>
      </c>
      <c r="E53" s="93">
        <f>+J53</f>
        <v>1570400</v>
      </c>
      <c r="F53" s="94">
        <f>+D53*E53</f>
        <v>1570400</v>
      </c>
      <c r="G53" s="40"/>
      <c r="H53" s="70">
        <f>2500*8*4*10+10000*10+3000*10+8000*4*4+150000</f>
        <v>1208000</v>
      </c>
      <c r="I53" s="26">
        <v>1.3</v>
      </c>
      <c r="J53" s="78">
        <f>+H53*I53</f>
        <v>1570400</v>
      </c>
      <c r="L53" s="80"/>
    </row>
    <row r="54" spans="1:12" s="41" customFormat="1" ht="17.100000000000001" customHeight="1" x14ac:dyDescent="0.25">
      <c r="A54" s="35"/>
      <c r="B54" s="13"/>
      <c r="C54" s="36"/>
      <c r="D54" s="37"/>
      <c r="E54" s="25"/>
      <c r="F54" s="50"/>
      <c r="G54" s="40"/>
      <c r="H54" s="70"/>
      <c r="I54" s="48"/>
      <c r="J54" s="78"/>
      <c r="L54" s="80"/>
    </row>
    <row r="55" spans="1:12" s="41" customFormat="1" ht="17.100000000000001" customHeight="1" x14ac:dyDescent="0.25">
      <c r="A55" s="35"/>
      <c r="B55" s="13"/>
      <c r="C55" s="36"/>
      <c r="D55" s="37"/>
      <c r="E55" s="38"/>
      <c r="F55" s="50"/>
      <c r="G55" s="40"/>
      <c r="H55" s="72"/>
      <c r="I55" s="47"/>
      <c r="J55" s="80"/>
      <c r="L55" s="80"/>
    </row>
    <row r="56" spans="1:12" s="41" customFormat="1" ht="17.100000000000001" customHeight="1" x14ac:dyDescent="0.25">
      <c r="A56" s="35"/>
      <c r="B56" s="33" t="s">
        <v>7</v>
      </c>
      <c r="C56" s="36"/>
      <c r="D56" s="37"/>
      <c r="E56" s="38"/>
      <c r="F56" s="50"/>
      <c r="G56" s="40"/>
      <c r="H56" s="72"/>
      <c r="I56" s="47"/>
      <c r="J56" s="80"/>
      <c r="L56" s="80"/>
    </row>
    <row r="57" spans="1:12" s="41" customFormat="1" ht="17.100000000000001" customHeight="1" x14ac:dyDescent="0.25">
      <c r="A57" s="35"/>
      <c r="B57" s="60" t="s">
        <v>64</v>
      </c>
      <c r="C57" s="36"/>
      <c r="D57" s="37"/>
      <c r="E57" s="38"/>
      <c r="F57" s="50"/>
      <c r="G57" s="40"/>
      <c r="H57" s="72"/>
      <c r="I57" s="47"/>
      <c r="J57" s="80"/>
      <c r="L57" s="80"/>
    </row>
    <row r="58" spans="1:12" s="41" customFormat="1" ht="17.100000000000001" customHeight="1" x14ac:dyDescent="0.25">
      <c r="A58" s="35"/>
      <c r="B58" s="60" t="s">
        <v>78</v>
      </c>
      <c r="C58" s="36"/>
      <c r="D58" s="37"/>
      <c r="E58" s="38"/>
      <c r="F58" s="50"/>
      <c r="G58" s="40"/>
      <c r="H58" s="72"/>
      <c r="I58" s="47"/>
      <c r="J58" s="80"/>
      <c r="L58" s="80"/>
    </row>
    <row r="59" spans="1:12" s="41" customFormat="1" ht="17.100000000000001" customHeight="1" x14ac:dyDescent="0.25">
      <c r="A59" s="35"/>
      <c r="B59" s="17" t="s">
        <v>63</v>
      </c>
      <c r="C59" s="36"/>
      <c r="D59" s="37"/>
      <c r="E59" s="38"/>
      <c r="F59" s="50"/>
      <c r="G59" s="40"/>
      <c r="H59" s="72"/>
      <c r="I59" s="47"/>
      <c r="J59" s="80"/>
      <c r="L59" s="80"/>
    </row>
    <row r="60" spans="1:12" ht="17.100000000000001" customHeight="1" x14ac:dyDescent="0.25">
      <c r="A60" s="12"/>
      <c r="B60" s="22" t="s">
        <v>65</v>
      </c>
      <c r="C60" s="9"/>
      <c r="D60" s="10"/>
      <c r="E60" s="25"/>
      <c r="F60" s="50"/>
      <c r="G60" s="23"/>
      <c r="I60" s="48"/>
    </row>
    <row r="61" spans="1:12" ht="17.100000000000001" customHeight="1" x14ac:dyDescent="0.25">
      <c r="A61" s="8"/>
      <c r="B61" s="22"/>
      <c r="C61" s="9"/>
      <c r="D61" s="13"/>
      <c r="E61" s="30"/>
      <c r="F61" s="50"/>
      <c r="G61" s="23"/>
      <c r="I61" s="48"/>
    </row>
    <row r="62" spans="1:12" s="21" customFormat="1" ht="17.100000000000001" customHeight="1" x14ac:dyDescent="0.25">
      <c r="A62" s="119" t="s">
        <v>13</v>
      </c>
      <c r="B62" s="119"/>
      <c r="C62" s="119"/>
      <c r="D62" s="119"/>
      <c r="E62" s="119"/>
      <c r="F62" s="27">
        <f>SUM(F15:F61)</f>
        <v>13318917.4</v>
      </c>
      <c r="G62" s="23"/>
      <c r="H62" s="71"/>
      <c r="I62" s="26"/>
      <c r="J62" s="79"/>
      <c r="L62" s="79"/>
    </row>
    <row r="63" spans="1:12" s="21" customFormat="1" ht="17.100000000000001" customHeight="1" x14ac:dyDescent="0.25">
      <c r="A63" s="119" t="s">
        <v>24</v>
      </c>
      <c r="B63" s="119"/>
      <c r="C63" s="119"/>
      <c r="D63" s="119"/>
      <c r="E63" s="119"/>
      <c r="F63" s="51">
        <f>+F62*0.18</f>
        <v>2397405.1319999998</v>
      </c>
      <c r="G63" s="23"/>
      <c r="H63" s="71"/>
      <c r="I63" s="26"/>
      <c r="J63" s="79"/>
      <c r="L63" s="79"/>
    </row>
    <row r="64" spans="1:12" s="21" customFormat="1" ht="17.100000000000001" customHeight="1" x14ac:dyDescent="0.25">
      <c r="A64" s="119" t="s">
        <v>5</v>
      </c>
      <c r="B64" s="119"/>
      <c r="C64" s="119"/>
      <c r="D64" s="119"/>
      <c r="E64" s="119"/>
      <c r="F64" s="27">
        <f>F62</f>
        <v>13318917.4</v>
      </c>
      <c r="G64" s="23"/>
      <c r="H64" s="71"/>
      <c r="I64" s="26"/>
      <c r="J64" s="79"/>
      <c r="L64" s="79"/>
    </row>
    <row r="65" spans="1:12" s="21" customFormat="1" ht="12.75" customHeight="1" x14ac:dyDescent="0.25">
      <c r="E65" s="23"/>
      <c r="G65" s="23"/>
      <c r="H65" s="71"/>
      <c r="I65" s="26"/>
      <c r="J65" s="79"/>
      <c r="L65" s="79"/>
    </row>
    <row r="66" spans="1:12" s="21" customFormat="1" ht="17.100000000000001" customHeight="1" x14ac:dyDescent="0.25">
      <c r="A66" s="81" t="s">
        <v>9</v>
      </c>
      <c r="E66" s="23"/>
      <c r="G66" s="23"/>
      <c r="H66" s="71"/>
      <c r="I66" s="26"/>
      <c r="J66" s="79"/>
      <c r="L66" s="79"/>
    </row>
    <row r="67" spans="1:12" s="21" customFormat="1" ht="17.100000000000001" customHeight="1" x14ac:dyDescent="0.25">
      <c r="A67" s="57" t="s">
        <v>66</v>
      </c>
      <c r="E67" s="23"/>
      <c r="G67" s="23"/>
      <c r="H67" s="71"/>
      <c r="I67" s="26"/>
      <c r="J67" s="79"/>
      <c r="L67" s="79"/>
    </row>
    <row r="68" spans="1:12" s="21" customFormat="1" ht="17.100000000000001" customHeight="1" x14ac:dyDescent="0.25">
      <c r="E68" s="23"/>
      <c r="G68" s="23"/>
      <c r="H68" s="71"/>
      <c r="I68" s="26"/>
      <c r="J68" s="79"/>
      <c r="L68" s="79"/>
    </row>
    <row r="69" spans="1:12" s="21" customFormat="1" ht="17.100000000000001" customHeight="1" x14ac:dyDescent="0.25">
      <c r="A69" s="32" t="s">
        <v>6</v>
      </c>
      <c r="E69" s="23"/>
      <c r="G69" s="23"/>
      <c r="H69" s="71"/>
      <c r="I69" s="26"/>
      <c r="J69" s="79"/>
      <c r="L69" s="79"/>
    </row>
    <row r="70" spans="1:12" s="21" customFormat="1" ht="17.100000000000001" customHeight="1" x14ac:dyDescent="0.25">
      <c r="E70" s="23"/>
      <c r="G70" s="23"/>
      <c r="H70" s="71"/>
      <c r="I70" s="26"/>
      <c r="J70" s="79"/>
      <c r="L70" s="79"/>
    </row>
    <row r="71" spans="1:12" s="21" customFormat="1" ht="17.100000000000001" customHeight="1" x14ac:dyDescent="0.25">
      <c r="E71" s="23"/>
      <c r="G71" s="23"/>
      <c r="H71" s="71"/>
      <c r="I71" s="26"/>
      <c r="J71" s="79"/>
      <c r="L71" s="79"/>
    </row>
  </sheetData>
  <mergeCells count="4">
    <mergeCell ref="E12:F12"/>
    <mergeCell ref="A62:E62"/>
    <mergeCell ref="A63:E63"/>
    <mergeCell ref="A64:E64"/>
  </mergeCells>
  <phoneticPr fontId="14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portrait" r:id="rId1"/>
  <rowBreaks count="1" manualBreakCount="1">
    <brk id="45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069C-AD5A-4288-898E-FAEED021FEE9}">
  <dimension ref="A1"/>
  <sheetViews>
    <sheetView workbookViewId="0">
      <selection activeCell="R24" sqref="R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DQE OUFFOUE</vt:lpstr>
      <vt:lpstr>Detail</vt:lpstr>
      <vt:lpstr>Devis ok</vt:lpstr>
      <vt:lpstr>Proforma</vt:lpstr>
      <vt:lpstr>Detail!Zone_d_impression</vt:lpstr>
      <vt:lpstr>'Devis ok'!Zone_d_impression</vt:lpstr>
      <vt:lpstr>'DQE OUFFOUE'!Zone_d_impression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2026-03-27T09:38:43Z</cp:lastPrinted>
  <dcterms:created xsi:type="dcterms:W3CDTF">2022-10-05T16:01:13Z</dcterms:created>
  <dcterms:modified xsi:type="dcterms:W3CDTF">2026-03-27T10:05:52Z</dcterms:modified>
</cp:coreProperties>
</file>