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NEE 2025\DEVIS 2025\VIVO ENERGY\"/>
    </mc:Choice>
  </mc:AlternateContent>
  <xr:revisionPtr revIDLastSave="0" documentId="13_ncr:1_{F5D295BD-0D8F-4898-839D-433CE2AC63EF}" xr6:coauthVersionLast="47" xr6:coauthVersionMax="47" xr10:uidLastSave="{00000000-0000-0000-0000-000000000000}"/>
  <bookViews>
    <workbookView xWindow="-120" yWindow="-120" windowWidth="29040" windowHeight="15840" activeTab="3" xr2:uid="{037C4FB4-A35F-4D9E-8391-09058736B047}"/>
  </bookViews>
  <sheets>
    <sheet name="DQE LOBA" sheetId="2" r:id="rId1"/>
    <sheet name="Devis ok Annulé" sheetId="1" r:id="rId2"/>
    <sheet name="Devis ok 1" sheetId="3" r:id="rId3"/>
    <sheet name="Devis ok 2" sheetId="4" r:id="rId4"/>
  </sheets>
  <definedNames>
    <definedName name="_xlnm.Print_Area" localSheetId="2">'Devis ok 1'!$A$1:$F$34</definedName>
    <definedName name="_xlnm.Print_Area" localSheetId="3">'Devis ok 2'!$A$1:$F$42</definedName>
    <definedName name="_xlnm.Print_Area" localSheetId="1">'Devis ok Annulé'!$A$1:$F$48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J19" i="3"/>
  <c r="F27" i="3"/>
  <c r="F35" i="4"/>
  <c r="F19" i="3"/>
  <c r="E28" i="2"/>
  <c r="J14" i="4"/>
  <c r="J15" i="4"/>
  <c r="E15" i="4" s="1"/>
  <c r="F15" i="4" s="1"/>
  <c r="J16" i="4"/>
  <c r="E16" i="4" s="1"/>
  <c r="F16" i="4" s="1"/>
  <c r="F17" i="4"/>
  <c r="J17" i="4"/>
  <c r="F18" i="4"/>
  <c r="J18" i="4"/>
  <c r="J20" i="4"/>
  <c r="J21" i="4"/>
  <c r="E21" i="4" s="1"/>
  <c r="F21" i="4" s="1"/>
  <c r="J22" i="4"/>
  <c r="E22" i="4" s="1"/>
  <c r="F22" i="4" s="1"/>
  <c r="F23" i="4"/>
  <c r="J23" i="4"/>
  <c r="J24" i="4"/>
  <c r="E24" i="4" s="1"/>
  <c r="F24" i="4" s="1"/>
  <c r="F25" i="4"/>
  <c r="J25" i="4"/>
  <c r="J26" i="4"/>
  <c r="E26" i="4" s="1"/>
  <c r="F26" i="4" s="1"/>
  <c r="J27" i="4"/>
  <c r="J28" i="4"/>
  <c r="J18" i="3"/>
  <c r="F18" i="3"/>
  <c r="J17" i="3"/>
  <c r="E17" i="3" s="1"/>
  <c r="F17" i="3" s="1"/>
  <c r="J16" i="3"/>
  <c r="F16" i="3"/>
  <c r="J15" i="3"/>
  <c r="E15" i="3" s="1"/>
  <c r="F15" i="3" s="1"/>
  <c r="E21" i="1"/>
  <c r="E17" i="2"/>
  <c r="F35" i="2" l="1"/>
  <c r="F34" i="2"/>
  <c r="F32" i="2"/>
  <c r="F31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36" i="2" s="1"/>
  <c r="F28" i="3" l="1"/>
  <c r="F29" i="3" s="1"/>
  <c r="F37" i="2"/>
  <c r="F38" i="2" s="1"/>
  <c r="J34" i="1" l="1"/>
  <c r="J17" i="1"/>
  <c r="E17" i="1" s="1"/>
  <c r="J18" i="1"/>
  <c r="J20" i="1"/>
  <c r="J21" i="1"/>
  <c r="J22" i="1"/>
  <c r="E22" i="1" s="1"/>
  <c r="J23" i="1"/>
  <c r="J24" i="1"/>
  <c r="J26" i="1"/>
  <c r="J27" i="1"/>
  <c r="E27" i="1" s="1"/>
  <c r="J28" i="1"/>
  <c r="E28" i="1" s="1"/>
  <c r="J29" i="1"/>
  <c r="J30" i="1"/>
  <c r="E30" i="1" s="1"/>
  <c r="J31" i="1"/>
  <c r="J32" i="1"/>
  <c r="E32" i="1" s="1"/>
  <c r="J33" i="1"/>
  <c r="J16" i="1"/>
  <c r="J15" i="1"/>
  <c r="E15" i="1" s="1"/>
  <c r="F32" i="1" l="1"/>
  <c r="F31" i="1"/>
  <c r="F30" i="1"/>
  <c r="F29" i="1"/>
  <c r="F28" i="1"/>
  <c r="F27" i="1"/>
  <c r="F24" i="1"/>
  <c r="F23" i="1"/>
  <c r="F22" i="1"/>
  <c r="F21" i="1"/>
  <c r="F18" i="1"/>
  <c r="F17" i="1"/>
  <c r="F16" i="1"/>
  <c r="F15" i="1"/>
  <c r="F33" i="1"/>
  <c r="F41" i="1" l="1"/>
  <c r="F42" i="1" s="1"/>
  <c r="F43" i="1" s="1"/>
  <c r="F27" i="4"/>
  <c r="F36" i="4" s="1"/>
  <c r="F37" i="4" s="1"/>
</calcChain>
</file>

<file path=xl/sharedStrings.xml><?xml version="1.0" encoding="utf-8"?>
<sst xmlns="http://schemas.openxmlformats.org/spreadsheetml/2006/main" count="187" uniqueCount="58">
  <si>
    <t>N°</t>
  </si>
  <si>
    <t>DÉSIGNATIONS DES OUVRAGES</t>
  </si>
  <si>
    <t>U</t>
  </si>
  <si>
    <t>QTÉ</t>
  </si>
  <si>
    <t>PU</t>
  </si>
  <si>
    <t>MONTANT</t>
  </si>
  <si>
    <t>ml</t>
  </si>
  <si>
    <t>u</t>
  </si>
  <si>
    <t>ens</t>
  </si>
  <si>
    <t>MAGASIN ACQUITE 2 ( ex SIFAL)</t>
  </si>
  <si>
    <t>Gaine annele 21</t>
  </si>
  <si>
    <t>Depannage du circuit d'eclairage</t>
  </si>
  <si>
    <t>BUREAU</t>
  </si>
  <si>
    <t>Travaux de menuisierie</t>
  </si>
  <si>
    <t>EXTERIEUR BATIMENT</t>
  </si>
  <si>
    <t>Projecteur 400W ATEX</t>
  </si>
  <si>
    <t>Location de camion nacel</t>
  </si>
  <si>
    <t>Travaux de ferronerie</t>
  </si>
  <si>
    <t>Divers accessoires</t>
  </si>
  <si>
    <t>Mise en œuvre</t>
  </si>
  <si>
    <t>TVA 18%</t>
  </si>
  <si>
    <t>TOTAL TTC</t>
  </si>
  <si>
    <t>DEVIS N°</t>
  </si>
  <si>
    <t>CONDITIONS COMMERCIALES</t>
  </si>
  <si>
    <t>Nombre de technicien</t>
  </si>
  <si>
    <t>Arrêté le présent devis à la somme de :</t>
  </si>
  <si>
    <t>SERVICE COMMERCIAL</t>
  </si>
  <si>
    <t>Nombre d'agent HSE</t>
  </si>
  <si>
    <t>Gaine annelé 21</t>
  </si>
  <si>
    <t>Cable HFG1000 3x2,5mm²</t>
  </si>
  <si>
    <t>Dismatic apparent 20A</t>
  </si>
  <si>
    <t>DPN 20A courbe C  6kA</t>
  </si>
  <si>
    <t>Split 2cv mural Midea + accessoires</t>
  </si>
  <si>
    <t>Projecteur led 200W atex</t>
  </si>
  <si>
    <t>TRAVAUX D'AMENAGEMENT DU MAGASIN LUBRIFIANT DU DEPOT VRIDI</t>
  </si>
  <si>
    <t>SPCI DEPOT VRIDI (MAGASIN VIVO ENERGY)</t>
  </si>
  <si>
    <t>Date : 17/12/2025</t>
  </si>
  <si>
    <t>TOTAL HT</t>
  </si>
  <si>
    <r>
      <rPr>
        <b/>
        <sz val="12"/>
        <color theme="1"/>
        <rFont val="Garamond"/>
        <family val="1"/>
      </rPr>
      <t>Conditions de règlement :</t>
    </r>
    <r>
      <rPr>
        <sz val="12"/>
        <color theme="1"/>
        <rFont val="Garamond"/>
        <family val="1"/>
      </rPr>
      <t xml:space="preserve"> Selon nos termes</t>
    </r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</si>
  <si>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</si>
  <si>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r>
      <t xml:space="preserve">Délai d'exécution des travaux : </t>
    </r>
    <r>
      <rPr>
        <sz val="12"/>
        <color theme="1"/>
        <rFont val="Garamond"/>
        <family val="1"/>
      </rPr>
      <t>05 Jours</t>
    </r>
  </si>
  <si>
    <t>OBJET:</t>
  </si>
  <si>
    <t>SITE :</t>
  </si>
  <si>
    <t xml:space="preserve">Validité de l'offre : </t>
  </si>
  <si>
    <t xml:space="preserve">Délai d'exécution des travaux : </t>
  </si>
  <si>
    <t>J</t>
  </si>
  <si>
    <r>
      <rPr>
        <b/>
        <sz val="12"/>
        <color theme="1"/>
        <rFont val="Garamond"/>
        <family val="1"/>
      </rPr>
      <t>Règlement :</t>
    </r>
    <r>
      <rPr>
        <sz val="12"/>
        <color theme="1"/>
        <rFont val="Garamond"/>
        <family val="1"/>
      </rPr>
      <t xml:space="preserve"> selon nos termes</t>
    </r>
  </si>
  <si>
    <t xml:space="preserve">TOTAL </t>
  </si>
  <si>
    <r>
      <rPr>
        <b/>
        <sz val="12"/>
        <color theme="1"/>
        <rFont val="Garamond"/>
        <family val="1"/>
      </rPr>
      <t>Date :</t>
    </r>
    <r>
      <rPr>
        <sz val="12"/>
        <color theme="1"/>
        <rFont val="Garamond"/>
        <family val="1"/>
      </rPr>
      <t xml:space="preserve"> 17/12/2025</t>
    </r>
  </si>
  <si>
    <t>DEVIS N°1038/2025</t>
  </si>
  <si>
    <t xml:space="preserve">TRAVAUX D'AMENAGEMENT DU MAGASIN LUBRIFIANT </t>
  </si>
  <si>
    <t>DU DEPOT VRIDI (MAGASIN VIVO ENERGY)</t>
  </si>
  <si>
    <t>Sept millions cinq cent vingt-neuf mille  cent soixante-cinq Francs CFA</t>
  </si>
  <si>
    <r>
      <t xml:space="preserve">Délai d'exécution des travaux : </t>
    </r>
    <r>
      <rPr>
        <sz val="12"/>
        <color theme="1"/>
        <rFont val="Garamond"/>
        <family val="1"/>
      </rPr>
      <t>04 Jours</t>
    </r>
  </si>
  <si>
    <r>
      <t xml:space="preserve">Délai d'exécution des travaux : </t>
    </r>
    <r>
      <rPr>
        <sz val="12"/>
        <color theme="1"/>
        <rFont val="Garamond"/>
        <family val="1"/>
      </rPr>
      <t>03 Jours</t>
    </r>
  </si>
  <si>
    <t>Cinq millions trois cent vingt-sept mille sept cent cinquante-sept Francs CFA</t>
  </si>
  <si>
    <t>DEVIS N°1039/2025</t>
  </si>
  <si>
    <t>Deux millions quatre cent soixante-dix-sept mille cinq cent vingt-huit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</si>
</sst>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\ _F_-;\-* #,##0.00\ _F_-;_-* &quot;-&quot;??\ _F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_-* #,##0_-;\-* #,##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2"/>
      <color theme="1" tint="0.14999847407452621"/>
      <name val="Garamond"/>
      <family val="1"/>
    </font>
    <font>
      <sz val="12"/>
      <color rgb="FF000000"/>
      <name val="Garamond"/>
      <family val="1"/>
    </font>
    <font>
      <b/>
      <sz val="12"/>
      <color theme="1" tint="0.14999847407452621"/>
      <name val="Arial "/>
    </font>
    <font>
      <sz val="9"/>
      <color rgb="FF000000"/>
      <name val="Arial "/>
    </font>
    <font>
      <sz val="12"/>
      <name val="Arial 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164" fontId="2" fillId="0" borderId="0">
      <protection locked="0"/>
    </xf>
    <xf numFmtId="165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1" xfId="3" applyFont="1" applyFill="1" applyBorder="1" applyAlignment="1">
      <alignment horizontal="center" vertical="center"/>
    </xf>
    <xf numFmtId="3" fontId="3" fillId="2" borderId="1" xfId="3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41" fontId="3" fillId="2" borderId="1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1" fontId="4" fillId="0" borderId="0" xfId="2" applyFont="1" applyFill="1" applyAlignment="1">
      <alignment vertical="center"/>
    </xf>
    <xf numFmtId="41" fontId="4" fillId="0" borderId="0" xfId="2" applyFont="1" applyFill="1"/>
    <xf numFmtId="0" fontId="4" fillId="0" borderId="0" xfId="3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1" fontId="4" fillId="0" borderId="0" xfId="2" applyFont="1" applyAlignment="1">
      <alignment vertical="center"/>
    </xf>
    <xf numFmtId="41" fontId="5" fillId="0" borderId="0" xfId="2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3" fontId="4" fillId="3" borderId="1" xfId="3" applyNumberFormat="1" applyFont="1" applyFill="1" applyBorder="1" applyAlignment="1">
      <alignment horizontal="center" vertical="center"/>
    </xf>
    <xf numFmtId="41" fontId="4" fillId="0" borderId="1" xfId="2" applyFont="1" applyFill="1" applyBorder="1" applyAlignment="1">
      <alignment horizontal="center" vertical="center"/>
    </xf>
    <xf numFmtId="0" fontId="4" fillId="0" borderId="1" xfId="7" applyFont="1" applyBorder="1" applyAlignment="1">
      <alignment horizontal="center" vertical="center"/>
    </xf>
    <xf numFmtId="165" fontId="4" fillId="0" borderId="1" xfId="5" applyFont="1" applyFill="1" applyBorder="1" applyAlignment="1">
      <alignment horizontal="center" vertical="center"/>
    </xf>
    <xf numFmtId="3" fontId="4" fillId="0" borderId="1" xfId="5" applyNumberFormat="1" applyFont="1" applyFill="1" applyBorder="1" applyAlignment="1">
      <alignment horizontal="center" vertical="center"/>
    </xf>
    <xf numFmtId="41" fontId="4" fillId="0" borderId="1" xfId="2" applyFont="1" applyFill="1" applyBorder="1" applyAlignment="1">
      <alignment horizontal="left" vertical="center" wrapText="1"/>
    </xf>
    <xf numFmtId="0" fontId="6" fillId="0" borderId="1" xfId="0" applyFont="1" applyBorder="1"/>
    <xf numFmtId="0" fontId="5" fillId="0" borderId="1" xfId="3" applyFont="1" applyBorder="1" applyAlignment="1">
      <alignment horizontal="center" vertical="center" wrapText="1"/>
    </xf>
    <xf numFmtId="3" fontId="4" fillId="0" borderId="1" xfId="5" applyNumberFormat="1" applyFont="1" applyFill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41" fontId="7" fillId="0" borderId="1" xfId="2" applyFont="1" applyFill="1" applyBorder="1" applyAlignment="1">
      <alignment horizontal="left" vertical="center" wrapText="1"/>
    </xf>
    <xf numFmtId="41" fontId="7" fillId="0" borderId="0" xfId="2" applyFont="1" applyFill="1"/>
    <xf numFmtId="0" fontId="7" fillId="0" borderId="0" xfId="3" applyFont="1"/>
    <xf numFmtId="41" fontId="3" fillId="2" borderId="1" xfId="2" applyFont="1" applyFill="1" applyBorder="1" applyAlignment="1">
      <alignment vertical="center"/>
    </xf>
    <xf numFmtId="41" fontId="4" fillId="2" borderId="1" xfId="2" applyFont="1" applyFill="1" applyBorder="1"/>
    <xf numFmtId="41" fontId="5" fillId="0" borderId="0" xfId="2" applyFont="1"/>
    <xf numFmtId="0" fontId="8" fillId="0" borderId="0" xfId="0" applyFont="1"/>
    <xf numFmtId="0" fontId="9" fillId="0" borderId="0" xfId="0" applyFont="1"/>
    <xf numFmtId="0" fontId="4" fillId="0" borderId="0" xfId="3" applyFont="1" applyAlignment="1">
      <alignment vertical="center"/>
    </xf>
    <xf numFmtId="41" fontId="4" fillId="0" borderId="0" xfId="2" applyFont="1"/>
    <xf numFmtId="0" fontId="3" fillId="0" borderId="0" xfId="0" applyFont="1" applyAlignment="1">
      <alignment horizontal="right" vertical="top"/>
    </xf>
    <xf numFmtId="0" fontId="4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center" vertical="center"/>
    </xf>
    <xf numFmtId="3" fontId="4" fillId="0" borderId="1" xfId="6" applyNumberFormat="1" applyFont="1" applyBorder="1" applyAlignment="1">
      <alignment horizontal="center" vertical="center"/>
    </xf>
    <xf numFmtId="41" fontId="4" fillId="0" borderId="1" xfId="2" applyFont="1" applyBorder="1" applyAlignment="1">
      <alignment horizontal="left" vertical="center" wrapText="1"/>
    </xf>
    <xf numFmtId="167" fontId="4" fillId="0" borderId="0" xfId="1" applyNumberFormat="1" applyFont="1" applyAlignment="1">
      <alignment vertical="center"/>
    </xf>
    <xf numFmtId="167" fontId="5" fillId="0" borderId="0" xfId="1" applyNumberFormat="1" applyFont="1" applyAlignment="1">
      <alignment vertical="center"/>
    </xf>
    <xf numFmtId="167" fontId="7" fillId="0" borderId="0" xfId="1" applyNumberFormat="1" applyFont="1" applyAlignment="1">
      <alignment vertical="center"/>
    </xf>
    <xf numFmtId="0" fontId="4" fillId="0" borderId="0" xfId="3" applyFont="1" applyAlignment="1">
      <alignment horizontal="center" vertical="center"/>
    </xf>
    <xf numFmtId="166" fontId="4" fillId="0" borderId="0" xfId="1" applyNumberFormat="1" applyFont="1" applyFill="1" applyAlignment="1">
      <alignment horizontal="center" vertical="center"/>
    </xf>
    <xf numFmtId="166" fontId="7" fillId="0" borderId="0" xfId="1" applyNumberFormat="1" applyFont="1" applyFill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/>
    <xf numFmtId="0" fontId="10" fillId="0" borderId="1" xfId="6" applyFont="1" applyBorder="1" applyAlignment="1">
      <alignment horizontal="left" vertical="center"/>
    </xf>
    <xf numFmtId="0" fontId="10" fillId="0" borderId="1" xfId="6" applyFont="1" applyBorder="1" applyAlignment="1">
      <alignment horizontal="center" vertical="center"/>
    </xf>
    <xf numFmtId="3" fontId="10" fillId="0" borderId="1" xfId="6" applyNumberFormat="1" applyFont="1" applyBorder="1" applyAlignment="1">
      <alignment horizontal="center" vertical="center"/>
    </xf>
    <xf numFmtId="41" fontId="11" fillId="0" borderId="1" xfId="2" applyFont="1" applyFill="1" applyBorder="1" applyAlignment="1" applyProtection="1">
      <alignment horizontal="center" vertical="center"/>
    </xf>
    <xf numFmtId="41" fontId="4" fillId="0" borderId="1" xfId="2" applyFont="1" applyFill="1" applyBorder="1" applyAlignment="1">
      <alignment vertical="center" wrapText="1"/>
    </xf>
    <xf numFmtId="167" fontId="5" fillId="0" borderId="0" xfId="1" applyNumberFormat="1" applyFont="1" applyFill="1" applyAlignment="1">
      <alignment vertical="center"/>
    </xf>
    <xf numFmtId="0" fontId="6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1" xfId="3" applyFont="1" applyBorder="1" applyAlignment="1">
      <alignment horizontal="left" vertical="top"/>
    </xf>
    <xf numFmtId="9" fontId="5" fillId="0" borderId="0" xfId="8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12" fillId="4" borderId="1" xfId="6" applyFont="1" applyFill="1" applyBorder="1" applyAlignment="1">
      <alignment horizontal="left" vertical="center"/>
    </xf>
    <xf numFmtId="0" fontId="12" fillId="4" borderId="1" xfId="6" applyFont="1" applyFill="1" applyBorder="1" applyAlignment="1">
      <alignment horizontal="center" vertical="center"/>
    </xf>
    <xf numFmtId="3" fontId="12" fillId="4" borderId="1" xfId="6" applyNumberFormat="1" applyFont="1" applyFill="1" applyBorder="1" applyAlignment="1">
      <alignment horizontal="center" vertical="center"/>
    </xf>
    <xf numFmtId="41" fontId="13" fillId="0" borderId="1" xfId="2" applyFont="1" applyBorder="1" applyAlignment="1" applyProtection="1">
      <alignment horizontal="center" vertical="center"/>
    </xf>
    <xf numFmtId="41" fontId="4" fillId="0" borderId="1" xfId="2" applyFont="1" applyBorder="1" applyAlignment="1">
      <alignment vertical="center" wrapText="1"/>
    </xf>
    <xf numFmtId="0" fontId="14" fillId="0" borderId="1" xfId="6" applyFont="1" applyBorder="1" applyAlignment="1">
      <alignment horizontal="left" vertical="center" wrapText="1"/>
    </xf>
    <xf numFmtId="0" fontId="14" fillId="0" borderId="1" xfId="6" applyFont="1" applyBorder="1" applyAlignment="1">
      <alignment horizontal="center" vertical="center"/>
    </xf>
    <xf numFmtId="3" fontId="14" fillId="0" borderId="1" xfId="6" applyNumberFormat="1" applyFont="1" applyBorder="1" applyAlignment="1">
      <alignment horizontal="center" vertical="center"/>
    </xf>
    <xf numFmtId="41" fontId="14" fillId="0" borderId="1" xfId="2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166" fontId="4" fillId="0" borderId="0" xfId="1" applyNumberFormat="1" applyFont="1" applyFill="1"/>
    <xf numFmtId="0" fontId="7" fillId="0" borderId="1" xfId="0" applyFont="1" applyBorder="1"/>
    <xf numFmtId="0" fontId="7" fillId="0" borderId="0" xfId="0" applyFont="1"/>
    <xf numFmtId="166" fontId="7" fillId="0" borderId="0" xfId="1" applyNumberFormat="1" applyFont="1" applyFill="1"/>
    <xf numFmtId="41" fontId="0" fillId="0" borderId="0" xfId="2" applyFont="1"/>
    <xf numFmtId="0" fontId="3" fillId="0" borderId="1" xfId="3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/>
    <xf numFmtId="0" fontId="3" fillId="2" borderId="1" xfId="3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</cellXfs>
  <cellStyles count="9">
    <cellStyle name="Comma 2" xfId="5" xr:uid="{39683027-1B63-4263-B7ED-16068CCAA131}"/>
    <cellStyle name="Comma 3" xfId="4" xr:uid="{9C3106A9-9125-4D6A-96FD-516D69EC6377}"/>
    <cellStyle name="Milliers" xfId="1" builtinId="3"/>
    <cellStyle name="Milliers [0]" xfId="2" builtinId="6"/>
    <cellStyle name="Normal" xfId="0" builtinId="0"/>
    <cellStyle name="Normal 2 2" xfId="3" xr:uid="{1F0971D9-55F7-434E-93A2-891A2B9BA829}"/>
    <cellStyle name="Normal 2 2 2" xfId="6" xr:uid="{3BEF9792-9E6E-410E-B7ED-09EF702286B6}"/>
    <cellStyle name="Normal 5 2" xfId="7" xr:uid="{2E2353A4-1562-4636-AC6B-0FDE1C8CD904}"/>
    <cellStyle name="Pourcentage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78849</xdr:colOff>
      <xdr:row>1</xdr:row>
      <xdr:rowOff>844</xdr:rowOff>
    </xdr:from>
    <xdr:to>
      <xdr:col>5</xdr:col>
      <xdr:colOff>857250</xdr:colOff>
      <xdr:row>6</xdr:row>
      <xdr:rowOff>143949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FDF365F-E1E5-4EA5-965D-15E80D6925E4}"/>
            </a:ext>
          </a:extLst>
        </xdr:cNvPr>
        <xdr:cNvSpPr/>
      </xdr:nvSpPr>
      <xdr:spPr>
        <a:xfrm>
          <a:off x="5146149" y="248494"/>
          <a:ext cx="2321451" cy="153375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CLIENT: </a:t>
          </a:r>
          <a:r>
            <a:rPr lang="fr-FR" sz="1100" b="1" baseline="0">
              <a:latin typeface="Arial" pitchFamily="34" charset="0"/>
              <a:cs typeface="Arial" pitchFamily="34" charset="0"/>
            </a:rPr>
            <a:t>VIVO ENERGY</a:t>
          </a:r>
          <a:endParaRPr lang="fr-FR" sz="1100" b="1">
            <a:latin typeface="Arial" pitchFamily="34" charset="0"/>
            <a:cs typeface="Arial" pitchFamily="34" charset="0"/>
          </a:endParaRPr>
        </a:p>
        <a:p>
          <a:pPr algn="l"/>
          <a:endParaRPr lang="fr-FR" sz="1100">
            <a:latin typeface="Arial" pitchFamily="34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100">
              <a:latin typeface="Arial" pitchFamily="34" charset="0"/>
              <a:cs typeface="Arial" pitchFamily="34" charset="0"/>
            </a:rPr>
            <a:t>ADRESSE:</a:t>
          </a:r>
          <a:r>
            <a:rPr lang="fr-FR" sz="1100" baseline="0">
              <a:latin typeface="Arial" pitchFamily="34" charset="0"/>
              <a:cs typeface="Arial" pitchFamily="34" charset="0"/>
            </a:rPr>
            <a:t>   </a:t>
          </a:r>
          <a:endParaRPr lang="fr-FR" sz="1100">
            <a:latin typeface="Arial" pitchFamily="34" charset="0"/>
            <a:cs typeface="Arial" pitchFamily="34" charset="0"/>
          </a:endParaRPr>
        </a:p>
        <a:p>
          <a:pPr algn="l"/>
          <a:r>
            <a:rPr lang="fr-FR" sz="1100">
              <a:latin typeface="Arial" pitchFamily="34" charset="0"/>
              <a:cs typeface="Arial" pitchFamily="34" charset="0"/>
            </a:rPr>
            <a:t>TEL</a:t>
          </a:r>
          <a:r>
            <a:rPr lang="fr-FR" sz="1100" baseline="0">
              <a:latin typeface="Arial" pitchFamily="34" charset="0"/>
              <a:cs typeface="Arial" pitchFamily="34" charset="0"/>
            </a:rPr>
            <a:t> :</a:t>
          </a:r>
          <a:r>
            <a:rPr lang="fr-FR" sz="1100">
              <a:latin typeface="Arial" pitchFamily="34" charset="0"/>
              <a:cs typeface="Arial" pitchFamily="34" charset="0"/>
            </a:rPr>
            <a:t> 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FAX</a:t>
          </a:r>
          <a:r>
            <a:rPr lang="fr-FR" sz="1100" b="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: </a:t>
          </a:r>
          <a:endParaRPr lang="fr-FR" sz="1100" b="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/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N°CC</a:t>
          </a:r>
          <a:r>
            <a:rPr lang="fr-FR" sz="11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fr-FR" sz="11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2</xdr:row>
      <xdr:rowOff>104775</xdr:rowOff>
    </xdr:from>
    <xdr:to>
      <xdr:col>5</xdr:col>
      <xdr:colOff>1000125</xdr:colOff>
      <xdr:row>9</xdr:row>
      <xdr:rowOff>132483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5135BC33-1EA8-4F4C-BDEC-5B9442A842A0}"/>
            </a:ext>
          </a:extLst>
        </xdr:cNvPr>
        <xdr:cNvSpPr/>
      </xdr:nvSpPr>
      <xdr:spPr>
        <a:xfrm>
          <a:off x="4314825" y="523875"/>
          <a:ext cx="2581275" cy="149455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BP 378 ABIDJAN 15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27 21 75 27 27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27 24 99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01006690 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2</xdr:row>
      <xdr:rowOff>104775</xdr:rowOff>
    </xdr:from>
    <xdr:to>
      <xdr:col>5</xdr:col>
      <xdr:colOff>1000125</xdr:colOff>
      <xdr:row>9</xdr:row>
      <xdr:rowOff>132483</xdr:rowOff>
    </xdr:to>
    <xdr:sp macro="" textlink="">
      <xdr:nvSpPr>
        <xdr:cNvPr id="2" name="Rectangle à coins arrondis 2">
          <a:extLst>
            <a:ext uri="{FF2B5EF4-FFF2-40B4-BE49-F238E27FC236}">
              <a16:creationId xmlns:a16="http://schemas.microsoft.com/office/drawing/2014/main" id="{56A77029-1B5C-4AF6-A083-9DF2B706F148}"/>
            </a:ext>
          </a:extLst>
        </xdr:cNvPr>
        <xdr:cNvSpPr/>
      </xdr:nvSpPr>
      <xdr:spPr>
        <a:xfrm>
          <a:off x="4514850" y="523875"/>
          <a:ext cx="2581275" cy="149455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BP 378 ABIDJAN 15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27 21 75 27 27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27 24 99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01006690 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2</xdr:row>
      <xdr:rowOff>104775</xdr:rowOff>
    </xdr:from>
    <xdr:to>
      <xdr:col>5</xdr:col>
      <xdr:colOff>1000125</xdr:colOff>
      <xdr:row>9</xdr:row>
      <xdr:rowOff>132483</xdr:rowOff>
    </xdr:to>
    <xdr:sp macro="" textlink="">
      <xdr:nvSpPr>
        <xdr:cNvPr id="2" name="Rectangle à coins arrondis 2">
          <a:extLst>
            <a:ext uri="{FF2B5EF4-FFF2-40B4-BE49-F238E27FC236}">
              <a16:creationId xmlns:a16="http://schemas.microsoft.com/office/drawing/2014/main" id="{3FE0C26E-5412-4FB2-9C88-38EA6AC6C17D}"/>
            </a:ext>
          </a:extLst>
        </xdr:cNvPr>
        <xdr:cNvSpPr/>
      </xdr:nvSpPr>
      <xdr:spPr>
        <a:xfrm>
          <a:off x="4514850" y="523875"/>
          <a:ext cx="2581275" cy="149455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anose="02020404030301010803" pitchFamily="18" charset="0"/>
              <a:cs typeface="Arial" pitchFamily="34" charset="0"/>
            </a:rPr>
            <a:t>VIVO</a:t>
          </a:r>
          <a:r>
            <a:rPr lang="fr-FR" sz="1200" b="1" baseline="0">
              <a:latin typeface="Garamond" panose="02020404030301010803" pitchFamily="18" charset="0"/>
              <a:cs typeface="Arial" pitchFamily="34" charset="0"/>
            </a:rPr>
            <a:t> ENERGY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>
            <a:lnSpc>
              <a:spcPts val="1200"/>
            </a:lnSpc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15 BP 378 ABIDJAN 15</a:t>
          </a:r>
          <a:endParaRPr lang="fr-FR" sz="1200">
            <a:latin typeface="Garamond" panose="02020404030301010803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27 21 75 27 27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: 27 21 27 24 99</a:t>
          </a:r>
          <a:endParaRPr lang="fr-FR" sz="1200" b="0">
            <a:solidFill>
              <a:schemeClr val="dk1"/>
            </a:solidFill>
            <a:latin typeface="Garamond" panose="02020404030301010803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01006690 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FA466-9FC9-4D55-AC45-502CDADD4EFD}">
  <dimension ref="A1:I46"/>
  <sheetViews>
    <sheetView topLeftCell="A22" workbookViewId="0">
      <selection activeCell="E29" sqref="E29"/>
    </sheetView>
  </sheetViews>
  <sheetFormatPr baseColWidth="10" defaultRowHeight="15"/>
  <cols>
    <col min="1" max="1" width="9.7109375" customWidth="1"/>
    <col min="2" max="2" width="54.85546875" customWidth="1"/>
    <col min="5" max="5" width="21.140625" style="84" customWidth="1"/>
    <col min="6" max="6" width="16.7109375" style="84" customWidth="1"/>
  </cols>
  <sheetData>
    <row r="1" spans="1:7" s="12" customFormat="1" ht="15.75">
      <c r="A1" s="9"/>
      <c r="B1" s="9"/>
      <c r="C1" s="9"/>
      <c r="D1" s="10"/>
      <c r="E1" s="10"/>
      <c r="F1" s="10"/>
      <c r="G1" s="11"/>
    </row>
    <row r="2" spans="1:7" s="12" customFormat="1" ht="15.75">
      <c r="A2" s="13"/>
      <c r="B2" s="9"/>
      <c r="C2" s="9"/>
      <c r="D2" s="10"/>
      <c r="E2" s="10"/>
      <c r="F2" s="10"/>
      <c r="G2" s="11"/>
    </row>
    <row r="3" spans="1:7" s="12" customFormat="1" ht="15.75">
      <c r="A3" s="9"/>
      <c r="B3" s="9"/>
      <c r="C3" s="9"/>
      <c r="D3" s="10"/>
      <c r="E3" s="10"/>
      <c r="F3" s="10"/>
      <c r="G3" s="11"/>
    </row>
    <row r="4" spans="1:7" s="12" customFormat="1" ht="15.75">
      <c r="A4" s="13" t="s">
        <v>22</v>
      </c>
      <c r="B4" s="9"/>
      <c r="C4" s="9"/>
      <c r="D4" s="10"/>
      <c r="E4" s="10"/>
      <c r="F4" s="10"/>
      <c r="G4" s="11"/>
    </row>
    <row r="5" spans="1:7" s="12" customFormat="1" ht="15.75">
      <c r="A5" s="13"/>
      <c r="B5" s="9"/>
      <c r="C5" s="9"/>
      <c r="D5" s="10"/>
      <c r="E5" s="10"/>
      <c r="F5" s="10"/>
      <c r="G5" s="11"/>
    </row>
    <row r="6" spans="1:7" s="6" customFormat="1" ht="31.5">
      <c r="A6" s="43" t="s">
        <v>41</v>
      </c>
      <c r="B6" s="67" t="s">
        <v>34</v>
      </c>
      <c r="C6" s="14"/>
      <c r="D6" s="14"/>
      <c r="E6" s="10"/>
      <c r="F6" s="15"/>
      <c r="G6" s="16"/>
    </row>
    <row r="7" spans="1:7" s="6" customFormat="1" ht="15.75">
      <c r="A7" s="68" t="s">
        <v>42</v>
      </c>
      <c r="B7" s="69" t="s">
        <v>35</v>
      </c>
      <c r="C7" s="14"/>
      <c r="D7" s="14"/>
      <c r="E7" s="10"/>
      <c r="F7" s="15"/>
      <c r="G7" s="16"/>
    </row>
    <row r="8" spans="1:7" s="6" customFormat="1" ht="15.75">
      <c r="A8" s="17"/>
      <c r="B8" s="17"/>
      <c r="C8" s="17"/>
      <c r="D8" s="17"/>
      <c r="E8" s="17"/>
      <c r="F8" s="17"/>
      <c r="G8" s="16"/>
    </row>
    <row r="9" spans="1:7" s="6" customFormat="1" ht="15.75">
      <c r="A9" s="18"/>
      <c r="B9" s="18"/>
      <c r="C9" s="18"/>
      <c r="D9" s="18"/>
      <c r="E9" s="19" t="s">
        <v>36</v>
      </c>
      <c r="G9" s="16"/>
    </row>
    <row r="10" spans="1:7" ht="15.75">
      <c r="A10" s="1" t="s">
        <v>0</v>
      </c>
      <c r="B10" s="1" t="s">
        <v>1</v>
      </c>
      <c r="C10" s="1" t="s">
        <v>2</v>
      </c>
      <c r="D10" s="2" t="s">
        <v>3</v>
      </c>
      <c r="E10" s="3" t="s">
        <v>4</v>
      </c>
      <c r="F10" s="8" t="s">
        <v>5</v>
      </c>
    </row>
    <row r="11" spans="1:7" ht="15.75">
      <c r="A11" s="4">
        <v>1</v>
      </c>
      <c r="B11" s="70" t="s">
        <v>9</v>
      </c>
      <c r="C11" s="71"/>
      <c r="D11" s="72"/>
      <c r="E11" s="73"/>
      <c r="F11" s="74">
        <f>E11*D11</f>
        <v>0</v>
      </c>
    </row>
    <row r="12" spans="1:7" ht="15.75">
      <c r="A12" s="4">
        <v>2</v>
      </c>
      <c r="B12" s="75" t="s">
        <v>33</v>
      </c>
      <c r="C12" s="76" t="s">
        <v>7</v>
      </c>
      <c r="D12" s="77">
        <v>8</v>
      </c>
      <c r="E12" s="78">
        <v>408130</v>
      </c>
      <c r="F12" s="78">
        <f>E12*D12</f>
        <v>3265040</v>
      </c>
    </row>
    <row r="13" spans="1:7" ht="15.75">
      <c r="A13" s="4">
        <v>3</v>
      </c>
      <c r="B13" s="75" t="s">
        <v>29</v>
      </c>
      <c r="C13" s="76" t="s">
        <v>6</v>
      </c>
      <c r="D13" s="77">
        <v>100</v>
      </c>
      <c r="E13" s="78">
        <v>1179</v>
      </c>
      <c r="F13" s="78">
        <f>E13*D13</f>
        <v>117900</v>
      </c>
    </row>
    <row r="14" spans="1:7" ht="15.75">
      <c r="A14" s="4">
        <v>4</v>
      </c>
      <c r="B14" s="75" t="s">
        <v>10</v>
      </c>
      <c r="C14" s="76" t="s">
        <v>6</v>
      </c>
      <c r="D14" s="77">
        <v>100</v>
      </c>
      <c r="E14" s="78">
        <v>225</v>
      </c>
      <c r="F14" s="78">
        <f>E14*D14</f>
        <v>22500</v>
      </c>
    </row>
    <row r="15" spans="1:7" ht="15.75">
      <c r="A15" s="4">
        <v>5</v>
      </c>
      <c r="B15" s="75" t="s">
        <v>11</v>
      </c>
      <c r="C15" s="76" t="s">
        <v>8</v>
      </c>
      <c r="D15" s="77">
        <v>1</v>
      </c>
      <c r="E15" s="78">
        <v>43000</v>
      </c>
      <c r="F15" s="78">
        <f>E15*D15</f>
        <v>43000</v>
      </c>
    </row>
    <row r="16" spans="1:7" ht="15.75">
      <c r="A16" s="4"/>
      <c r="B16" s="70" t="s">
        <v>12</v>
      </c>
      <c r="C16" s="71"/>
      <c r="D16" s="72"/>
      <c r="E16" s="73"/>
      <c r="F16" s="74">
        <f t="shared" ref="F16:F18" si="0">E16*D16</f>
        <v>0</v>
      </c>
    </row>
    <row r="17" spans="1:9" ht="15.75">
      <c r="A17" s="4">
        <v>7</v>
      </c>
      <c r="B17" s="75" t="s">
        <v>32</v>
      </c>
      <c r="C17" s="76" t="s">
        <v>8</v>
      </c>
      <c r="D17" s="77">
        <v>1</v>
      </c>
      <c r="E17" s="78">
        <f>178000+30000</f>
        <v>208000</v>
      </c>
      <c r="F17" s="78">
        <f t="shared" si="0"/>
        <v>208000</v>
      </c>
    </row>
    <row r="18" spans="1:9" ht="15.75">
      <c r="A18" s="4">
        <v>8</v>
      </c>
      <c r="B18" s="75" t="s">
        <v>31</v>
      </c>
      <c r="C18" s="76" t="s">
        <v>7</v>
      </c>
      <c r="D18" s="77">
        <v>1</v>
      </c>
      <c r="E18" s="78">
        <v>5000</v>
      </c>
      <c r="F18" s="78">
        <f t="shared" si="0"/>
        <v>5000</v>
      </c>
    </row>
    <row r="19" spans="1:9" ht="15.75">
      <c r="A19" s="4">
        <v>9</v>
      </c>
      <c r="B19" s="75" t="s">
        <v>30</v>
      </c>
      <c r="C19" s="76" t="s">
        <v>7</v>
      </c>
      <c r="D19" s="77">
        <v>1</v>
      </c>
      <c r="E19" s="78">
        <v>11000</v>
      </c>
      <c r="F19" s="78">
        <f>E19*D19</f>
        <v>11000</v>
      </c>
    </row>
    <row r="20" spans="1:9" ht="15.75">
      <c r="A20" s="4">
        <v>10</v>
      </c>
      <c r="B20" s="75" t="s">
        <v>13</v>
      </c>
      <c r="C20" s="76" t="s">
        <v>8</v>
      </c>
      <c r="D20" s="77">
        <v>1</v>
      </c>
      <c r="E20" s="78">
        <v>40000</v>
      </c>
      <c r="F20" s="78">
        <f>E20*D20</f>
        <v>40000</v>
      </c>
    </row>
    <row r="21" spans="1:9" ht="15.75">
      <c r="A21" s="4"/>
      <c r="B21" s="70" t="s">
        <v>14</v>
      </c>
      <c r="C21" s="71"/>
      <c r="D21" s="72"/>
      <c r="E21" s="73"/>
      <c r="F21" s="74">
        <f t="shared" ref="F21:F28" si="1">E21*D21</f>
        <v>0</v>
      </c>
    </row>
    <row r="22" spans="1:9" ht="15.75">
      <c r="A22" s="4">
        <v>12</v>
      </c>
      <c r="B22" s="75" t="s">
        <v>15</v>
      </c>
      <c r="C22" s="76" t="s">
        <v>7</v>
      </c>
      <c r="D22" s="77">
        <v>1</v>
      </c>
      <c r="E22" s="78">
        <v>520000</v>
      </c>
      <c r="F22" s="78">
        <f t="shared" si="1"/>
        <v>520000</v>
      </c>
    </row>
    <row r="23" spans="1:9" ht="15.75">
      <c r="A23" s="4">
        <v>13</v>
      </c>
      <c r="B23" s="75" t="s">
        <v>16</v>
      </c>
      <c r="C23" s="76" t="s">
        <v>7</v>
      </c>
      <c r="D23" s="77">
        <v>2</v>
      </c>
      <c r="E23" s="78">
        <v>120000</v>
      </c>
      <c r="F23" s="78">
        <f t="shared" si="1"/>
        <v>240000</v>
      </c>
    </row>
    <row r="24" spans="1:9" ht="15.75">
      <c r="A24" s="4">
        <v>14</v>
      </c>
      <c r="B24" s="75" t="s">
        <v>29</v>
      </c>
      <c r="C24" s="76" t="s">
        <v>6</v>
      </c>
      <c r="D24" s="77">
        <v>150</v>
      </c>
      <c r="E24" s="78">
        <v>1179</v>
      </c>
      <c r="F24" s="78">
        <f t="shared" si="1"/>
        <v>176850</v>
      </c>
    </row>
    <row r="25" spans="1:9" ht="15.75">
      <c r="A25" s="4">
        <v>15</v>
      </c>
      <c r="B25" s="75" t="s">
        <v>28</v>
      </c>
      <c r="C25" s="76" t="s">
        <v>6</v>
      </c>
      <c r="D25" s="77">
        <v>150</v>
      </c>
      <c r="E25" s="78">
        <v>225</v>
      </c>
      <c r="F25" s="78">
        <f t="shared" si="1"/>
        <v>33750</v>
      </c>
    </row>
    <row r="26" spans="1:9" ht="15.75">
      <c r="A26" s="4">
        <v>16</v>
      </c>
      <c r="B26" s="75" t="s">
        <v>17</v>
      </c>
      <c r="C26" s="76" t="s">
        <v>8</v>
      </c>
      <c r="D26" s="77">
        <v>1</v>
      </c>
      <c r="E26" s="78">
        <v>40000</v>
      </c>
      <c r="F26" s="78">
        <f t="shared" si="1"/>
        <v>40000</v>
      </c>
    </row>
    <row r="27" spans="1:9" ht="15.75">
      <c r="A27" s="4">
        <v>17</v>
      </c>
      <c r="B27" s="75" t="s">
        <v>18</v>
      </c>
      <c r="C27" s="76" t="s">
        <v>8</v>
      </c>
      <c r="D27" s="77">
        <v>1</v>
      </c>
      <c r="E27" s="78">
        <v>50000</v>
      </c>
      <c r="F27" s="78">
        <f t="shared" si="1"/>
        <v>50000</v>
      </c>
    </row>
    <row r="28" spans="1:9" ht="15.75">
      <c r="A28" s="4">
        <v>18</v>
      </c>
      <c r="B28" s="75" t="s">
        <v>19</v>
      </c>
      <c r="C28" s="76" t="s">
        <v>8</v>
      </c>
      <c r="D28" s="77">
        <v>1</v>
      </c>
      <c r="E28" s="78">
        <f>1800*8*3*7+10000*7+5000*4+8000*3*1+5000*2+60000</f>
        <v>486400</v>
      </c>
      <c r="F28" s="78">
        <f t="shared" si="1"/>
        <v>486400</v>
      </c>
    </row>
    <row r="29" spans="1:9" s="12" customFormat="1" ht="15.75">
      <c r="A29" s="4"/>
      <c r="B29" s="20"/>
      <c r="C29" s="4"/>
      <c r="D29" s="21"/>
      <c r="E29" s="22"/>
      <c r="F29" s="5"/>
      <c r="G29" s="11"/>
    </row>
    <row r="30" spans="1:9" s="12" customFormat="1" ht="15.75">
      <c r="A30" s="23"/>
      <c r="B30" s="79" t="s">
        <v>23</v>
      </c>
      <c r="C30" s="24"/>
      <c r="D30" s="25"/>
      <c r="E30" s="26"/>
      <c r="F30" s="26">
        <f t="shared" ref="F30:F35" si="2">+D30*E30</f>
        <v>0</v>
      </c>
      <c r="G30" s="16"/>
      <c r="H30" s="56"/>
      <c r="I30" s="80"/>
    </row>
    <row r="31" spans="1:9" s="12" customFormat="1" ht="15.75">
      <c r="A31" s="23"/>
      <c r="B31" s="27" t="s">
        <v>43</v>
      </c>
      <c r="C31" s="28"/>
      <c r="D31" s="29"/>
      <c r="E31" s="26"/>
      <c r="F31" s="26">
        <f t="shared" si="2"/>
        <v>0</v>
      </c>
      <c r="G31" s="16"/>
      <c r="H31" s="56"/>
      <c r="I31" s="80"/>
    </row>
    <row r="32" spans="1:9" s="12" customFormat="1" ht="15.75">
      <c r="A32" s="23"/>
      <c r="B32" s="27" t="s">
        <v>24</v>
      </c>
      <c r="C32" s="28" t="s">
        <v>7</v>
      </c>
      <c r="D32" s="29">
        <v>2</v>
      </c>
      <c r="E32" s="26"/>
      <c r="F32" s="26">
        <f t="shared" si="2"/>
        <v>0</v>
      </c>
      <c r="G32" s="16"/>
      <c r="H32" s="56"/>
      <c r="I32" s="80"/>
    </row>
    <row r="33" spans="1:9" s="12" customFormat="1" ht="15.75">
      <c r="A33" s="23"/>
      <c r="B33" s="27" t="s">
        <v>27</v>
      </c>
      <c r="C33" s="28" t="s">
        <v>7</v>
      </c>
      <c r="D33" s="29">
        <v>1</v>
      </c>
      <c r="E33" s="26"/>
      <c r="F33" s="26"/>
      <c r="G33" s="16"/>
      <c r="H33" s="56"/>
      <c r="I33" s="80"/>
    </row>
    <row r="34" spans="1:9" s="35" customFormat="1" ht="15.75">
      <c r="A34" s="30"/>
      <c r="B34" s="81" t="s">
        <v>44</v>
      </c>
      <c r="C34" s="31" t="s">
        <v>45</v>
      </c>
      <c r="D34" s="32">
        <v>5</v>
      </c>
      <c r="E34" s="33"/>
      <c r="F34" s="26">
        <f t="shared" si="2"/>
        <v>0</v>
      </c>
      <c r="G34" s="34"/>
      <c r="H34" s="82"/>
      <c r="I34" s="83"/>
    </row>
    <row r="35" spans="1:9" s="12" customFormat="1" ht="15.75">
      <c r="A35" s="23"/>
      <c r="B35" s="7" t="s">
        <v>46</v>
      </c>
      <c r="C35" s="28"/>
      <c r="D35" s="29"/>
      <c r="E35" s="26"/>
      <c r="F35" s="26">
        <f t="shared" si="2"/>
        <v>0</v>
      </c>
      <c r="G35" s="16"/>
      <c r="H35" s="56"/>
      <c r="I35" s="80"/>
    </row>
    <row r="36" spans="1:9" s="6" customFormat="1" ht="15.75">
      <c r="A36" s="88" t="s">
        <v>47</v>
      </c>
      <c r="B36" s="88"/>
      <c r="C36" s="88"/>
      <c r="D36" s="88"/>
      <c r="E36" s="88"/>
      <c r="F36" s="36">
        <f>+SUM(F8:F35)</f>
        <v>5259440</v>
      </c>
      <c r="G36" s="16"/>
    </row>
    <row r="37" spans="1:9" s="6" customFormat="1" ht="15.75">
      <c r="A37" s="88" t="s">
        <v>20</v>
      </c>
      <c r="B37" s="88"/>
      <c r="C37" s="88"/>
      <c r="D37" s="88"/>
      <c r="E37" s="88"/>
      <c r="F37" s="37">
        <f>+F36*0.18</f>
        <v>946699.2</v>
      </c>
      <c r="G37" s="16"/>
    </row>
    <row r="38" spans="1:9" s="6" customFormat="1" ht="15.75">
      <c r="A38" s="88" t="s">
        <v>21</v>
      </c>
      <c r="B38" s="88"/>
      <c r="C38" s="88"/>
      <c r="D38" s="88"/>
      <c r="E38" s="88"/>
      <c r="F38" s="36">
        <f>SUM(F36:F37)</f>
        <v>6206139.2000000002</v>
      </c>
      <c r="G38" s="16"/>
    </row>
    <row r="39" spans="1:9" s="6" customFormat="1" ht="15.75">
      <c r="E39" s="16"/>
      <c r="F39" s="38"/>
      <c r="G39" s="16"/>
    </row>
    <row r="40" spans="1:9" s="6" customFormat="1" ht="15.75">
      <c r="A40" s="39" t="s">
        <v>25</v>
      </c>
      <c r="E40" s="16"/>
      <c r="F40" s="38"/>
      <c r="G40" s="16"/>
    </row>
    <row r="41" spans="1:9" s="6" customFormat="1" ht="15.75">
      <c r="E41" s="16"/>
      <c r="F41" s="38"/>
      <c r="G41" s="16"/>
    </row>
    <row r="42" spans="1:9" s="6" customFormat="1" ht="15.75">
      <c r="E42" s="16"/>
      <c r="F42" s="38"/>
      <c r="G42" s="16"/>
    </row>
    <row r="43" spans="1:9" s="6" customFormat="1" ht="15.75">
      <c r="E43" s="16"/>
      <c r="F43" s="38"/>
      <c r="G43" s="16"/>
    </row>
    <row r="44" spans="1:9" s="6" customFormat="1" ht="15.75">
      <c r="A44" s="40" t="s">
        <v>26</v>
      </c>
      <c r="E44" s="16"/>
      <c r="F44" s="38"/>
      <c r="G44" s="16"/>
    </row>
    <row r="45" spans="1:9" s="6" customFormat="1" ht="15.75">
      <c r="E45" s="16"/>
      <c r="F45" s="38"/>
      <c r="G45" s="16"/>
    </row>
    <row r="46" spans="1:9" s="12" customFormat="1" ht="15.75">
      <c r="A46" s="41"/>
      <c r="D46" s="11"/>
      <c r="E46" s="11"/>
      <c r="F46" s="42"/>
      <c r="G46" s="11"/>
    </row>
  </sheetData>
  <mergeCells count="3">
    <mergeCell ref="A36:E36"/>
    <mergeCell ref="A37:E37"/>
    <mergeCell ref="A38:E3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E2A1-55DD-45A9-9E96-712EE8510D2B}">
  <dimension ref="A4:J51"/>
  <sheetViews>
    <sheetView topLeftCell="A10" zoomScaleNormal="100" workbookViewId="0">
      <selection activeCell="E33" sqref="E33"/>
    </sheetView>
  </sheetViews>
  <sheetFormatPr baseColWidth="10" defaultRowHeight="17.100000000000001" customHeight="1"/>
  <cols>
    <col min="1" max="1" width="5.28515625" style="6" customWidth="1"/>
    <col min="2" max="2" width="57.85546875" style="6" customWidth="1"/>
    <col min="3" max="3" width="7.5703125" style="6" customWidth="1"/>
    <col min="4" max="4" width="9" style="6" customWidth="1"/>
    <col min="5" max="5" width="11.7109375" style="38" bestFit="1" customWidth="1"/>
    <col min="6" max="6" width="16.7109375" style="38" customWidth="1"/>
    <col min="7" max="7" width="11.42578125" style="6"/>
    <col min="8" max="8" width="12.7109375" style="49" bestFit="1" customWidth="1"/>
    <col min="9" max="9" width="11.42578125" style="18"/>
    <col min="10" max="10" width="11.42578125" style="17"/>
    <col min="11" max="16384" width="11.42578125" style="6"/>
  </cols>
  <sheetData>
    <row r="4" spans="1:10" s="12" customFormat="1" ht="17.100000000000001" customHeight="1">
      <c r="A4" s="9"/>
      <c r="B4" s="9"/>
      <c r="C4" s="9"/>
      <c r="D4" s="10"/>
      <c r="E4" s="10"/>
      <c r="F4" s="10"/>
      <c r="G4" s="11"/>
      <c r="H4" s="48"/>
      <c r="I4" s="51"/>
      <c r="J4" s="41"/>
    </row>
    <row r="5" spans="1:10" s="12" customFormat="1" ht="17.100000000000001" customHeight="1">
      <c r="A5" s="13"/>
      <c r="B5" s="9"/>
      <c r="C5" s="9"/>
      <c r="D5" s="10"/>
      <c r="E5" s="10"/>
      <c r="F5" s="10"/>
      <c r="G5" s="11"/>
      <c r="H5" s="48"/>
      <c r="I5" s="51"/>
      <c r="J5" s="41"/>
    </row>
    <row r="6" spans="1:10" s="12" customFormat="1" ht="17.100000000000001" customHeight="1">
      <c r="A6" s="9"/>
      <c r="B6" s="9"/>
      <c r="C6" s="9"/>
      <c r="D6" s="10"/>
      <c r="E6" s="10"/>
      <c r="F6" s="10"/>
      <c r="G6" s="11"/>
      <c r="H6" s="48"/>
      <c r="I6" s="51"/>
      <c r="J6" s="41"/>
    </row>
    <row r="7" spans="1:10" s="12" customFormat="1" ht="17.100000000000001" customHeight="1">
      <c r="A7" s="13" t="s">
        <v>49</v>
      </c>
      <c r="B7" s="9"/>
      <c r="C7" s="9"/>
      <c r="D7" s="10"/>
      <c r="E7" s="10"/>
      <c r="F7" s="10"/>
      <c r="G7" s="11"/>
      <c r="H7" s="48"/>
      <c r="I7" s="51"/>
      <c r="J7" s="41"/>
    </row>
    <row r="8" spans="1:10" s="12" customFormat="1" ht="17.100000000000001" customHeight="1">
      <c r="A8" s="13"/>
      <c r="B8" s="9"/>
      <c r="C8" s="9"/>
      <c r="D8" s="10"/>
      <c r="E8" s="10"/>
      <c r="F8" s="10"/>
      <c r="G8" s="11"/>
      <c r="H8" s="48"/>
      <c r="I8" s="51"/>
      <c r="J8" s="41"/>
    </row>
    <row r="9" spans="1:10" ht="17.100000000000001" customHeight="1">
      <c r="A9" s="43"/>
      <c r="C9" s="14"/>
      <c r="D9" s="14"/>
      <c r="E9" s="10"/>
      <c r="F9" s="15"/>
      <c r="G9" s="16"/>
    </row>
    <row r="10" spans="1:10" ht="17.100000000000001" customHeight="1">
      <c r="A10" s="55" t="s">
        <v>50</v>
      </c>
      <c r="C10" s="14"/>
      <c r="D10" s="14"/>
      <c r="E10" s="10"/>
      <c r="F10" s="15"/>
      <c r="G10" s="16"/>
    </row>
    <row r="11" spans="1:10" ht="17.100000000000001" customHeight="1">
      <c r="A11" s="55" t="s">
        <v>51</v>
      </c>
      <c r="B11" s="17"/>
      <c r="C11" s="17"/>
      <c r="D11" s="17"/>
      <c r="E11" s="89" t="s">
        <v>48</v>
      </c>
      <c r="F11" s="89"/>
      <c r="G11" s="16"/>
    </row>
    <row r="12" spans="1:10" ht="17.100000000000001" customHeight="1">
      <c r="A12" s="18"/>
      <c r="B12" s="18"/>
      <c r="C12" s="18"/>
      <c r="D12" s="18"/>
      <c r="E12" s="19"/>
      <c r="F12" s="6"/>
      <c r="G12" s="16"/>
    </row>
    <row r="13" spans="1:10" ht="17.100000000000001" customHeight="1">
      <c r="A13" s="1" t="s">
        <v>0</v>
      </c>
      <c r="B13" s="1" t="s">
        <v>1</v>
      </c>
      <c r="C13" s="1" t="s">
        <v>2</v>
      </c>
      <c r="D13" s="2" t="s">
        <v>3</v>
      </c>
      <c r="E13" s="3" t="s">
        <v>4</v>
      </c>
      <c r="F13" s="8" t="s">
        <v>5</v>
      </c>
    </row>
    <row r="14" spans="1:10" ht="17.100000000000001" customHeight="1">
      <c r="A14" s="85">
        <v>1</v>
      </c>
      <c r="B14" s="57" t="s">
        <v>9</v>
      </c>
      <c r="C14" s="58"/>
      <c r="D14" s="59"/>
      <c r="E14" s="60"/>
      <c r="F14" s="61"/>
      <c r="H14" s="62"/>
    </row>
    <row r="15" spans="1:10" ht="17.100000000000001" customHeight="1">
      <c r="A15" s="4"/>
      <c r="B15" s="44" t="s">
        <v>33</v>
      </c>
      <c r="C15" s="45" t="s">
        <v>7</v>
      </c>
      <c r="D15" s="46">
        <v>8</v>
      </c>
      <c r="E15" s="26">
        <f>J15</f>
        <v>489756</v>
      </c>
      <c r="F15" s="26">
        <f>E15*D15</f>
        <v>3918048</v>
      </c>
      <c r="H15" s="62">
        <v>408130</v>
      </c>
      <c r="I15" s="18">
        <v>1.2</v>
      </c>
      <c r="J15" s="54">
        <f>H15*I15</f>
        <v>489756</v>
      </c>
    </row>
    <row r="16" spans="1:10" ht="17.100000000000001" customHeight="1">
      <c r="A16" s="4"/>
      <c r="B16" s="44" t="s">
        <v>29</v>
      </c>
      <c r="C16" s="45" t="s">
        <v>6</v>
      </c>
      <c r="D16" s="46">
        <v>100</v>
      </c>
      <c r="E16" s="26">
        <v>1500</v>
      </c>
      <c r="F16" s="26">
        <f>E16*D16</f>
        <v>150000</v>
      </c>
      <c r="H16" s="62">
        <v>1200</v>
      </c>
      <c r="I16" s="18">
        <v>1.2</v>
      </c>
      <c r="J16" s="54">
        <f t="shared" ref="J16:J34" si="0">H16*I16</f>
        <v>1440</v>
      </c>
    </row>
    <row r="17" spans="1:10" ht="17.100000000000001" customHeight="1">
      <c r="A17" s="4"/>
      <c r="B17" s="44" t="s">
        <v>10</v>
      </c>
      <c r="C17" s="45" t="s">
        <v>6</v>
      </c>
      <c r="D17" s="46">
        <v>100</v>
      </c>
      <c r="E17" s="26">
        <f t="shared" ref="E17:E32" si="1">J17</f>
        <v>360</v>
      </c>
      <c r="F17" s="26">
        <f>E17*D17</f>
        <v>36000</v>
      </c>
      <c r="H17" s="62">
        <v>300</v>
      </c>
      <c r="I17" s="18">
        <v>1.2</v>
      </c>
      <c r="J17" s="54">
        <f t="shared" si="0"/>
        <v>360</v>
      </c>
    </row>
    <row r="18" spans="1:10" ht="17.100000000000001" customHeight="1">
      <c r="A18" s="4"/>
      <c r="B18" s="44" t="s">
        <v>11</v>
      </c>
      <c r="C18" s="45" t="s">
        <v>8</v>
      </c>
      <c r="D18" s="46">
        <v>1</v>
      </c>
      <c r="E18" s="26">
        <v>60000</v>
      </c>
      <c r="F18" s="26">
        <f>E18*D18</f>
        <v>60000</v>
      </c>
      <c r="H18" s="62">
        <v>43000</v>
      </c>
      <c r="I18" s="18">
        <v>1.2</v>
      </c>
      <c r="J18" s="54">
        <f t="shared" si="0"/>
        <v>51600</v>
      </c>
    </row>
    <row r="19" spans="1:10" ht="17.100000000000001" customHeight="1">
      <c r="A19" s="4"/>
      <c r="B19" s="44"/>
      <c r="C19" s="45"/>
      <c r="D19" s="46"/>
      <c r="E19" s="26"/>
      <c r="F19" s="26"/>
      <c r="H19" s="62"/>
      <c r="J19" s="54"/>
    </row>
    <row r="20" spans="1:10" ht="17.100000000000001" customHeight="1">
      <c r="A20" s="85">
        <v>2</v>
      </c>
      <c r="B20" s="57" t="s">
        <v>12</v>
      </c>
      <c r="C20" s="58"/>
      <c r="D20" s="59"/>
      <c r="E20" s="26"/>
      <c r="F20" s="61"/>
      <c r="H20" s="62"/>
      <c r="I20" s="18">
        <v>1.2</v>
      </c>
      <c r="J20" s="54">
        <f t="shared" si="0"/>
        <v>0</v>
      </c>
    </row>
    <row r="21" spans="1:10" ht="17.100000000000001" customHeight="1">
      <c r="A21" s="4"/>
      <c r="B21" s="44" t="s">
        <v>32</v>
      </c>
      <c r="C21" s="45" t="s">
        <v>8</v>
      </c>
      <c r="D21" s="46">
        <v>1</v>
      </c>
      <c r="E21" s="26">
        <f>J21</f>
        <v>249600</v>
      </c>
      <c r="F21" s="26">
        <f t="shared" ref="F21:F22" si="2">E21*D21</f>
        <v>249600</v>
      </c>
      <c r="H21" s="62">
        <v>208000</v>
      </c>
      <c r="I21" s="18">
        <v>1.2</v>
      </c>
      <c r="J21" s="54">
        <f t="shared" si="0"/>
        <v>249600</v>
      </c>
    </row>
    <row r="22" spans="1:10" ht="17.100000000000001" customHeight="1">
      <c r="A22" s="4"/>
      <c r="B22" s="44" t="s">
        <v>31</v>
      </c>
      <c r="C22" s="45" t="s">
        <v>7</v>
      </c>
      <c r="D22" s="46">
        <v>1</v>
      </c>
      <c r="E22" s="26">
        <f t="shared" si="1"/>
        <v>6000</v>
      </c>
      <c r="F22" s="26">
        <f t="shared" si="2"/>
        <v>6000</v>
      </c>
      <c r="H22" s="62">
        <v>5000</v>
      </c>
      <c r="I22" s="18">
        <v>1.2</v>
      </c>
      <c r="J22" s="54">
        <f t="shared" si="0"/>
        <v>6000</v>
      </c>
    </row>
    <row r="23" spans="1:10" ht="17.100000000000001" customHeight="1">
      <c r="A23" s="4"/>
      <c r="B23" s="44" t="s">
        <v>30</v>
      </c>
      <c r="C23" s="45" t="s">
        <v>7</v>
      </c>
      <c r="D23" s="46">
        <v>1</v>
      </c>
      <c r="E23" s="26">
        <v>15000</v>
      </c>
      <c r="F23" s="26">
        <f>E23*D23</f>
        <v>15000</v>
      </c>
      <c r="H23" s="62">
        <v>11000</v>
      </c>
      <c r="I23" s="18">
        <v>1.2</v>
      </c>
      <c r="J23" s="54">
        <f t="shared" si="0"/>
        <v>13200</v>
      </c>
    </row>
    <row r="24" spans="1:10" ht="17.100000000000001" customHeight="1">
      <c r="A24" s="4"/>
      <c r="B24" s="44" t="s">
        <v>13</v>
      </c>
      <c r="C24" s="45" t="s">
        <v>8</v>
      </c>
      <c r="D24" s="46">
        <v>1</v>
      </c>
      <c r="E24" s="26">
        <v>55000</v>
      </c>
      <c r="F24" s="26">
        <f>E24*D24</f>
        <v>55000</v>
      </c>
      <c r="H24" s="62">
        <v>40000</v>
      </c>
      <c r="I24" s="18">
        <v>1.2</v>
      </c>
      <c r="J24" s="54">
        <f t="shared" si="0"/>
        <v>48000</v>
      </c>
    </row>
    <row r="25" spans="1:10" ht="17.100000000000001" customHeight="1">
      <c r="A25" s="4"/>
      <c r="B25" s="44"/>
      <c r="C25" s="45"/>
      <c r="D25" s="46"/>
      <c r="E25" s="26"/>
      <c r="F25" s="26"/>
      <c r="H25" s="62"/>
      <c r="J25" s="54"/>
    </row>
    <row r="26" spans="1:10" ht="17.100000000000001" customHeight="1">
      <c r="A26" s="85">
        <v>3</v>
      </c>
      <c r="B26" s="57" t="s">
        <v>14</v>
      </c>
      <c r="C26" s="58"/>
      <c r="D26" s="59"/>
      <c r="E26" s="26"/>
      <c r="F26" s="61"/>
      <c r="H26" s="62"/>
      <c r="I26" s="18">
        <v>1.2</v>
      </c>
      <c r="J26" s="54">
        <f t="shared" si="0"/>
        <v>0</v>
      </c>
    </row>
    <row r="27" spans="1:10" ht="17.100000000000001" customHeight="1">
      <c r="A27" s="4"/>
      <c r="B27" s="44" t="s">
        <v>15</v>
      </c>
      <c r="C27" s="45" t="s">
        <v>7</v>
      </c>
      <c r="D27" s="46">
        <v>1</v>
      </c>
      <c r="E27" s="26">
        <f t="shared" si="1"/>
        <v>624000</v>
      </c>
      <c r="F27" s="26">
        <f t="shared" ref="F27:F33" si="3">E27*D27</f>
        <v>624000</v>
      </c>
      <c r="H27" s="62">
        <v>520000</v>
      </c>
      <c r="I27" s="18">
        <v>1.2</v>
      </c>
      <c r="J27" s="54">
        <f t="shared" si="0"/>
        <v>624000</v>
      </c>
    </row>
    <row r="28" spans="1:10" ht="17.100000000000001" customHeight="1">
      <c r="A28" s="4"/>
      <c r="B28" s="44" t="s">
        <v>16</v>
      </c>
      <c r="C28" s="45" t="s">
        <v>7</v>
      </c>
      <c r="D28" s="46">
        <v>2</v>
      </c>
      <c r="E28" s="47">
        <f t="shared" si="1"/>
        <v>144000</v>
      </c>
      <c r="F28" s="47">
        <f t="shared" si="3"/>
        <v>288000</v>
      </c>
      <c r="H28" s="49">
        <v>120000</v>
      </c>
      <c r="I28" s="18">
        <v>1.2</v>
      </c>
      <c r="J28" s="54">
        <f t="shared" si="0"/>
        <v>144000</v>
      </c>
    </row>
    <row r="29" spans="1:10" ht="17.100000000000001" customHeight="1">
      <c r="A29" s="4"/>
      <c r="B29" s="44" t="s">
        <v>29</v>
      </c>
      <c r="C29" s="45" t="s">
        <v>6</v>
      </c>
      <c r="D29" s="46">
        <v>150</v>
      </c>
      <c r="E29" s="47">
        <v>1500</v>
      </c>
      <c r="F29" s="47">
        <f t="shared" si="3"/>
        <v>225000</v>
      </c>
      <c r="H29" s="49">
        <v>1200</v>
      </c>
      <c r="I29" s="18">
        <v>1.2</v>
      </c>
      <c r="J29" s="54">
        <f t="shared" si="0"/>
        <v>1440</v>
      </c>
    </row>
    <row r="30" spans="1:10" ht="17.100000000000001" customHeight="1">
      <c r="A30" s="4"/>
      <c r="B30" s="44" t="s">
        <v>28</v>
      </c>
      <c r="C30" s="45" t="s">
        <v>6</v>
      </c>
      <c r="D30" s="46">
        <v>150</v>
      </c>
      <c r="E30" s="47">
        <f t="shared" si="1"/>
        <v>360</v>
      </c>
      <c r="F30" s="47">
        <f t="shared" si="3"/>
        <v>54000</v>
      </c>
      <c r="H30" s="49">
        <v>300</v>
      </c>
      <c r="I30" s="18">
        <v>1.2</v>
      </c>
      <c r="J30" s="54">
        <f t="shared" si="0"/>
        <v>360</v>
      </c>
    </row>
    <row r="31" spans="1:10" ht="17.100000000000001" customHeight="1">
      <c r="A31" s="4"/>
      <c r="B31" s="44" t="s">
        <v>17</v>
      </c>
      <c r="C31" s="45" t="s">
        <v>8</v>
      </c>
      <c r="D31" s="46">
        <v>1</v>
      </c>
      <c r="E31" s="47">
        <v>55000</v>
      </c>
      <c r="F31" s="47">
        <f t="shared" si="3"/>
        <v>55000</v>
      </c>
      <c r="H31" s="49">
        <v>40000</v>
      </c>
      <c r="I31" s="18">
        <v>1.2</v>
      </c>
      <c r="J31" s="54">
        <f t="shared" si="0"/>
        <v>48000</v>
      </c>
    </row>
    <row r="32" spans="1:10" ht="17.100000000000001" customHeight="1">
      <c r="A32" s="4"/>
      <c r="B32" s="44" t="s">
        <v>18</v>
      </c>
      <c r="C32" s="45" t="s">
        <v>8</v>
      </c>
      <c r="D32" s="46">
        <v>1</v>
      </c>
      <c r="E32" s="47">
        <f t="shared" si="1"/>
        <v>60000</v>
      </c>
      <c r="F32" s="47">
        <f t="shared" si="3"/>
        <v>60000</v>
      </c>
      <c r="H32" s="49">
        <v>50000</v>
      </c>
      <c r="I32" s="18">
        <v>1.2</v>
      </c>
      <c r="J32" s="54">
        <f t="shared" si="0"/>
        <v>60000</v>
      </c>
    </row>
    <row r="33" spans="1:10" ht="17.100000000000001" customHeight="1">
      <c r="A33" s="4"/>
      <c r="B33" s="44" t="s">
        <v>19</v>
      </c>
      <c r="C33" s="45" t="s">
        <v>8</v>
      </c>
      <c r="D33" s="46">
        <v>1</v>
      </c>
      <c r="E33" s="47">
        <v>585000</v>
      </c>
      <c r="F33" s="47">
        <f t="shared" si="3"/>
        <v>585000</v>
      </c>
      <c r="H33" s="49">
        <v>486400</v>
      </c>
      <c r="I33" s="18">
        <v>1.2</v>
      </c>
      <c r="J33" s="54">
        <f t="shared" si="0"/>
        <v>583680</v>
      </c>
    </row>
    <row r="34" spans="1:10" s="12" customFormat="1" ht="17.100000000000001" customHeight="1">
      <c r="A34" s="4"/>
      <c r="B34" s="20"/>
      <c r="C34" s="4"/>
      <c r="D34" s="21"/>
      <c r="E34" s="22"/>
      <c r="F34" s="5"/>
      <c r="G34" s="11"/>
      <c r="H34" s="48"/>
      <c r="I34" s="18">
        <v>1.2</v>
      </c>
      <c r="J34" s="54">
        <f t="shared" si="0"/>
        <v>0</v>
      </c>
    </row>
    <row r="35" spans="1:10" s="12" customFormat="1" ht="17.100000000000001" customHeight="1">
      <c r="A35" s="4"/>
      <c r="B35" s="20"/>
      <c r="C35" s="4"/>
      <c r="D35" s="21"/>
      <c r="E35" s="22"/>
      <c r="F35" s="5"/>
      <c r="G35" s="11"/>
      <c r="H35" s="48"/>
      <c r="I35" s="18"/>
      <c r="J35" s="54"/>
    </row>
    <row r="36" spans="1:10" s="12" customFormat="1" ht="17.100000000000001" customHeight="1">
      <c r="A36" s="23"/>
      <c r="B36" s="65" t="s">
        <v>23</v>
      </c>
      <c r="C36" s="24"/>
      <c r="D36" s="25"/>
      <c r="E36" s="26"/>
      <c r="F36" s="26"/>
      <c r="G36" s="16"/>
      <c r="H36" s="48"/>
      <c r="I36" s="18"/>
      <c r="J36" s="54"/>
    </row>
    <row r="37" spans="1:10" s="12" customFormat="1" ht="17.100000000000001" customHeight="1">
      <c r="A37" s="23"/>
      <c r="B37" s="63" t="s">
        <v>39</v>
      </c>
      <c r="C37" s="28"/>
      <c r="D37" s="29"/>
      <c r="E37" s="26"/>
      <c r="F37" s="26"/>
      <c r="G37" s="16"/>
      <c r="H37" s="48"/>
      <c r="I37" s="18"/>
      <c r="J37" s="54"/>
    </row>
    <row r="38" spans="1:10" s="35" customFormat="1" ht="17.100000000000001" customHeight="1">
      <c r="A38" s="30"/>
      <c r="B38" s="63" t="s">
        <v>40</v>
      </c>
      <c r="C38" s="31"/>
      <c r="D38" s="32"/>
      <c r="E38" s="33"/>
      <c r="F38" s="26"/>
      <c r="G38" s="34"/>
      <c r="H38" s="50"/>
      <c r="I38" s="53"/>
      <c r="J38" s="54"/>
    </row>
    <row r="39" spans="1:10" s="12" customFormat="1" ht="17.100000000000001" customHeight="1">
      <c r="A39" s="23"/>
      <c r="B39" s="64" t="s">
        <v>38</v>
      </c>
      <c r="C39" s="28"/>
      <c r="D39" s="29"/>
      <c r="E39" s="26"/>
      <c r="F39" s="26"/>
      <c r="G39" s="16"/>
      <c r="H39" s="48"/>
      <c r="I39" s="52"/>
      <c r="J39" s="41"/>
    </row>
    <row r="40" spans="1:10" s="12" customFormat="1" ht="17.100000000000001" customHeight="1">
      <c r="A40" s="23"/>
      <c r="B40" s="7"/>
      <c r="C40" s="28"/>
      <c r="D40" s="29"/>
      <c r="E40" s="26"/>
      <c r="F40" s="26"/>
      <c r="G40" s="16"/>
      <c r="H40" s="48"/>
      <c r="I40" s="52"/>
      <c r="J40" s="41"/>
    </row>
    <row r="41" spans="1:10" ht="17.100000000000001" customHeight="1">
      <c r="A41" s="88" t="s">
        <v>37</v>
      </c>
      <c r="B41" s="88"/>
      <c r="C41" s="88"/>
      <c r="D41" s="88"/>
      <c r="E41" s="88"/>
      <c r="F41" s="36">
        <f>+SUM(F11:F39)</f>
        <v>6380648</v>
      </c>
      <c r="G41" s="16"/>
    </row>
    <row r="42" spans="1:10" ht="17.100000000000001" customHeight="1">
      <c r="A42" s="88" t="s">
        <v>20</v>
      </c>
      <c r="B42" s="88"/>
      <c r="C42" s="88"/>
      <c r="D42" s="88"/>
      <c r="E42" s="88"/>
      <c r="F42" s="37">
        <f>+F41*0.18</f>
        <v>1148516.6399999999</v>
      </c>
      <c r="G42" s="16"/>
    </row>
    <row r="43" spans="1:10" ht="17.100000000000001" customHeight="1">
      <c r="A43" s="88" t="s">
        <v>21</v>
      </c>
      <c r="B43" s="88"/>
      <c r="C43" s="88"/>
      <c r="D43" s="88"/>
      <c r="E43" s="88"/>
      <c r="F43" s="36">
        <f>SUM(F41:F42)</f>
        <v>7529164.6399999997</v>
      </c>
      <c r="G43" s="16"/>
    </row>
    <row r="44" spans="1:10" ht="12.75" customHeight="1">
      <c r="E44" s="16"/>
      <c r="G44" s="16"/>
    </row>
    <row r="45" spans="1:10" ht="17.100000000000001" customHeight="1">
      <c r="A45" s="86" t="s">
        <v>25</v>
      </c>
      <c r="E45" s="16"/>
      <c r="G45" s="16"/>
    </row>
    <row r="46" spans="1:10" ht="17.100000000000001" customHeight="1">
      <c r="A46" s="87" t="s">
        <v>52</v>
      </c>
      <c r="E46" s="16"/>
      <c r="G46" s="16"/>
      <c r="H46" s="66"/>
    </row>
    <row r="47" spans="1:10" ht="17.100000000000001" customHeight="1">
      <c r="E47" s="16"/>
      <c r="G47" s="16"/>
    </row>
    <row r="48" spans="1:10" ht="17.100000000000001" customHeight="1">
      <c r="A48" s="40" t="s">
        <v>26</v>
      </c>
      <c r="E48" s="16"/>
      <c r="G48" s="16"/>
      <c r="H48" s="66"/>
    </row>
    <row r="49" spans="1:10" ht="17.100000000000001" customHeight="1">
      <c r="E49" s="16"/>
      <c r="G49" s="16"/>
    </row>
    <row r="50" spans="1:10" ht="17.100000000000001" customHeight="1">
      <c r="E50" s="16"/>
      <c r="G50" s="16"/>
    </row>
    <row r="51" spans="1:10" s="12" customFormat="1" ht="17.100000000000001" customHeight="1">
      <c r="A51" s="41"/>
      <c r="D51" s="11"/>
      <c r="E51" s="11"/>
      <c r="F51" s="42"/>
      <c r="G51" s="11"/>
      <c r="H51" s="48"/>
      <c r="I51" s="51"/>
      <c r="J51" s="41"/>
    </row>
  </sheetData>
  <mergeCells count="4">
    <mergeCell ref="A41:E41"/>
    <mergeCell ref="A42:E42"/>
    <mergeCell ref="A43:E43"/>
    <mergeCell ref="E11:F1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C6CF-BB86-4D18-9BFF-C8E3671807EC}">
  <dimension ref="A4:J37"/>
  <sheetViews>
    <sheetView zoomScaleNormal="100" workbookViewId="0">
      <selection activeCell="J27" sqref="J26:J27"/>
    </sheetView>
  </sheetViews>
  <sheetFormatPr baseColWidth="10" defaultRowHeight="17.100000000000001" customHeight="1"/>
  <cols>
    <col min="1" max="1" width="5.28515625" style="6" customWidth="1"/>
    <col min="2" max="2" width="57.85546875" style="6" customWidth="1"/>
    <col min="3" max="3" width="7.5703125" style="6" customWidth="1"/>
    <col min="4" max="4" width="9" style="6" customWidth="1"/>
    <col min="5" max="5" width="11.7109375" style="38" bestFit="1" customWidth="1"/>
    <col min="6" max="6" width="16.7109375" style="38" customWidth="1"/>
    <col min="7" max="7" width="11.42578125" style="6"/>
    <col min="8" max="8" width="12.7109375" style="49" bestFit="1" customWidth="1"/>
    <col min="9" max="9" width="11.42578125" style="18"/>
    <col min="10" max="10" width="11.42578125" style="17"/>
    <col min="11" max="16384" width="11.42578125" style="6"/>
  </cols>
  <sheetData>
    <row r="4" spans="1:10" s="12" customFormat="1" ht="17.100000000000001" customHeight="1">
      <c r="A4" s="9"/>
      <c r="B4" s="9"/>
      <c r="C4" s="9"/>
      <c r="D4" s="10"/>
      <c r="E4" s="10"/>
      <c r="F4" s="10"/>
      <c r="G4" s="11"/>
      <c r="H4" s="48"/>
      <c r="I4" s="51"/>
      <c r="J4" s="41"/>
    </row>
    <row r="5" spans="1:10" s="12" customFormat="1" ht="17.100000000000001" customHeight="1">
      <c r="A5" s="13"/>
      <c r="B5" s="9"/>
      <c r="C5" s="9"/>
      <c r="D5" s="10"/>
      <c r="E5" s="10"/>
      <c r="F5" s="10"/>
      <c r="G5" s="11"/>
      <c r="H5" s="48"/>
      <c r="I5" s="51"/>
      <c r="J5" s="41"/>
    </row>
    <row r="6" spans="1:10" s="12" customFormat="1" ht="17.100000000000001" customHeight="1">
      <c r="A6" s="9"/>
      <c r="B6" s="9"/>
      <c r="C6" s="9"/>
      <c r="D6" s="10"/>
      <c r="E6" s="10"/>
      <c r="F6" s="10"/>
      <c r="G6" s="11"/>
      <c r="H6" s="48"/>
      <c r="I6" s="51"/>
      <c r="J6" s="41"/>
    </row>
    <row r="7" spans="1:10" s="12" customFormat="1" ht="17.100000000000001" customHeight="1">
      <c r="A7" s="13" t="s">
        <v>49</v>
      </c>
      <c r="B7" s="9"/>
      <c r="C7" s="9"/>
      <c r="D7" s="10"/>
      <c r="E7" s="10"/>
      <c r="F7" s="10"/>
      <c r="G7" s="11"/>
      <c r="H7" s="48"/>
      <c r="I7" s="51"/>
      <c r="J7" s="41"/>
    </row>
    <row r="8" spans="1:10" s="12" customFormat="1" ht="17.100000000000001" customHeight="1">
      <c r="A8" s="13"/>
      <c r="B8" s="9"/>
      <c r="C8" s="9"/>
      <c r="D8" s="10"/>
      <c r="E8" s="10"/>
      <c r="F8" s="10"/>
      <c r="G8" s="11"/>
      <c r="H8" s="48"/>
      <c r="I8" s="51"/>
      <c r="J8" s="41"/>
    </row>
    <row r="9" spans="1:10" ht="17.100000000000001" customHeight="1">
      <c r="A9" s="43"/>
      <c r="C9" s="14"/>
      <c r="D9" s="14"/>
      <c r="E9" s="10"/>
      <c r="F9" s="15"/>
      <c r="G9" s="16"/>
    </row>
    <row r="10" spans="1:10" ht="17.100000000000001" customHeight="1">
      <c r="A10" s="55" t="s">
        <v>50</v>
      </c>
      <c r="C10" s="14"/>
      <c r="D10" s="14"/>
      <c r="E10" s="10"/>
      <c r="F10" s="15"/>
      <c r="G10" s="16"/>
    </row>
    <row r="11" spans="1:10" ht="17.100000000000001" customHeight="1">
      <c r="A11" s="55" t="s">
        <v>51</v>
      </c>
      <c r="B11" s="17"/>
      <c r="C11" s="17"/>
      <c r="D11" s="17"/>
      <c r="E11" s="89" t="s">
        <v>48</v>
      </c>
      <c r="F11" s="89"/>
      <c r="G11" s="16"/>
    </row>
    <row r="12" spans="1:10" ht="17.100000000000001" customHeight="1">
      <c r="A12" s="18"/>
      <c r="B12" s="18"/>
      <c r="C12" s="18"/>
      <c r="D12" s="18"/>
      <c r="E12" s="19"/>
      <c r="F12" s="6"/>
      <c r="G12" s="16"/>
    </row>
    <row r="13" spans="1:10" ht="17.100000000000001" customHeight="1">
      <c r="A13" s="1" t="s">
        <v>0</v>
      </c>
      <c r="B13" s="1" t="s">
        <v>1</v>
      </c>
      <c r="C13" s="1" t="s">
        <v>2</v>
      </c>
      <c r="D13" s="2" t="s">
        <v>3</v>
      </c>
      <c r="E13" s="3" t="s">
        <v>4</v>
      </c>
      <c r="F13" s="8" t="s">
        <v>5</v>
      </c>
    </row>
    <row r="14" spans="1:10" ht="17.100000000000001" customHeight="1">
      <c r="A14" s="85">
        <v>1</v>
      </c>
      <c r="B14" s="57" t="s">
        <v>9</v>
      </c>
      <c r="C14" s="58"/>
      <c r="D14" s="59"/>
      <c r="E14" s="60"/>
      <c r="F14" s="61"/>
      <c r="H14" s="62"/>
    </row>
    <row r="15" spans="1:10" ht="17.100000000000001" customHeight="1">
      <c r="A15" s="4"/>
      <c r="B15" s="44" t="s">
        <v>33</v>
      </c>
      <c r="C15" s="45" t="s">
        <v>7</v>
      </c>
      <c r="D15" s="46">
        <v>8</v>
      </c>
      <c r="E15" s="26">
        <f>J15</f>
        <v>489756</v>
      </c>
      <c r="F15" s="26">
        <f>E15*D15</f>
        <v>3918048</v>
      </c>
      <c r="H15" s="62">
        <v>408130</v>
      </c>
      <c r="I15" s="18">
        <v>1.2</v>
      </c>
      <c r="J15" s="54">
        <f>H15*I15</f>
        <v>489756</v>
      </c>
    </row>
    <row r="16" spans="1:10" ht="17.100000000000001" customHeight="1">
      <c r="A16" s="4"/>
      <c r="B16" s="44" t="s">
        <v>29</v>
      </c>
      <c r="C16" s="45" t="s">
        <v>6</v>
      </c>
      <c r="D16" s="46">
        <v>100</v>
      </c>
      <c r="E16" s="26">
        <v>1500</v>
      </c>
      <c r="F16" s="26">
        <f>E16*D16</f>
        <v>150000</v>
      </c>
      <c r="H16" s="62">
        <v>1200</v>
      </c>
      <c r="I16" s="18">
        <v>1.2</v>
      </c>
      <c r="J16" s="54">
        <f t="shared" ref="J16:J25" si="0">H16*I16</f>
        <v>1440</v>
      </c>
    </row>
    <row r="17" spans="1:10" ht="17.100000000000001" customHeight="1">
      <c r="A17" s="4"/>
      <c r="B17" s="44" t="s">
        <v>10</v>
      </c>
      <c r="C17" s="45" t="s">
        <v>6</v>
      </c>
      <c r="D17" s="46">
        <v>100</v>
      </c>
      <c r="E17" s="26">
        <f t="shared" ref="E17" si="1">J17</f>
        <v>360</v>
      </c>
      <c r="F17" s="26">
        <f>E17*D17</f>
        <v>36000</v>
      </c>
      <c r="H17" s="62">
        <v>300</v>
      </c>
      <c r="I17" s="18">
        <v>1.2</v>
      </c>
      <c r="J17" s="54">
        <f t="shared" si="0"/>
        <v>360</v>
      </c>
    </row>
    <row r="18" spans="1:10" ht="17.100000000000001" customHeight="1">
      <c r="A18" s="4"/>
      <c r="B18" s="44" t="s">
        <v>11</v>
      </c>
      <c r="C18" s="45" t="s">
        <v>8</v>
      </c>
      <c r="D18" s="46">
        <v>1</v>
      </c>
      <c r="E18" s="26">
        <v>60000</v>
      </c>
      <c r="F18" s="26">
        <f>E18*D18</f>
        <v>60000</v>
      </c>
      <c r="H18" s="62">
        <v>43000</v>
      </c>
      <c r="I18" s="18">
        <v>1.2</v>
      </c>
      <c r="J18" s="54">
        <f t="shared" si="0"/>
        <v>51600</v>
      </c>
    </row>
    <row r="19" spans="1:10" ht="17.100000000000001" customHeight="1">
      <c r="A19" s="4"/>
      <c r="B19" s="44" t="s">
        <v>19</v>
      </c>
      <c r="C19" s="45" t="s">
        <v>8</v>
      </c>
      <c r="D19" s="46">
        <v>1</v>
      </c>
      <c r="E19" s="26">
        <v>351000</v>
      </c>
      <c r="F19" s="26">
        <f>E19*D19</f>
        <v>351000</v>
      </c>
      <c r="H19" s="62">
        <v>292500</v>
      </c>
      <c r="I19" s="18">
        <v>1.2</v>
      </c>
      <c r="J19" s="54">
        <f t="shared" si="0"/>
        <v>351000</v>
      </c>
    </row>
    <row r="20" spans="1:10" s="12" customFormat="1" ht="17.100000000000001" customHeight="1">
      <c r="A20" s="4"/>
      <c r="B20" s="20"/>
      <c r="C20" s="4"/>
      <c r="D20" s="21"/>
      <c r="E20" s="22"/>
      <c r="F20" s="5"/>
      <c r="G20" s="11"/>
      <c r="H20" s="48"/>
      <c r="I20" s="18"/>
      <c r="J20" s="54"/>
    </row>
    <row r="21" spans="1:10" s="12" customFormat="1" ht="17.100000000000001" customHeight="1">
      <c r="A21" s="4"/>
      <c r="B21" s="20"/>
      <c r="C21" s="4"/>
      <c r="D21" s="21"/>
      <c r="E21" s="22"/>
      <c r="F21" s="5"/>
      <c r="G21" s="11"/>
      <c r="H21" s="48"/>
      <c r="I21" s="18"/>
      <c r="J21" s="54"/>
    </row>
    <row r="22" spans="1:10" s="12" customFormat="1" ht="17.100000000000001" customHeight="1">
      <c r="A22" s="23"/>
      <c r="B22" s="65" t="s">
        <v>23</v>
      </c>
      <c r="C22" s="24"/>
      <c r="D22" s="25"/>
      <c r="E22" s="26"/>
      <c r="F22" s="26"/>
      <c r="G22" s="16"/>
      <c r="H22" s="48"/>
      <c r="I22" s="18"/>
      <c r="J22" s="54"/>
    </row>
    <row r="23" spans="1:10" s="12" customFormat="1" ht="17.100000000000001" customHeight="1">
      <c r="A23" s="23"/>
      <c r="B23" s="63" t="s">
        <v>39</v>
      </c>
      <c r="C23" s="28"/>
      <c r="D23" s="29"/>
      <c r="E23" s="26"/>
      <c r="F23" s="26"/>
      <c r="G23" s="16"/>
      <c r="H23" s="48"/>
      <c r="I23" s="18"/>
      <c r="J23" s="54"/>
    </row>
    <row r="24" spans="1:10" s="35" customFormat="1" ht="17.100000000000001" customHeight="1">
      <c r="A24" s="30"/>
      <c r="B24" s="63" t="s">
        <v>54</v>
      </c>
      <c r="C24" s="31"/>
      <c r="D24" s="32"/>
      <c r="E24" s="33"/>
      <c r="F24" s="26"/>
      <c r="G24" s="34"/>
      <c r="H24" s="50"/>
      <c r="I24" s="18"/>
      <c r="J24" s="54"/>
    </row>
    <row r="25" spans="1:10" s="12" customFormat="1" ht="17.100000000000001" customHeight="1">
      <c r="A25" s="23"/>
      <c r="B25" s="64" t="s">
        <v>38</v>
      </c>
      <c r="C25" s="28"/>
      <c r="D25" s="29"/>
      <c r="E25" s="26"/>
      <c r="F25" s="26"/>
      <c r="G25" s="16"/>
      <c r="H25" s="48"/>
      <c r="I25" s="52"/>
      <c r="J25" s="54"/>
    </row>
    <row r="26" spans="1:10" s="12" customFormat="1" ht="17.100000000000001" customHeight="1">
      <c r="A26" s="23"/>
      <c r="B26" s="7"/>
      <c r="C26" s="28"/>
      <c r="D26" s="29"/>
      <c r="E26" s="26"/>
      <c r="F26" s="26"/>
      <c r="G26" s="16"/>
      <c r="H26" s="48"/>
      <c r="I26" s="52"/>
      <c r="J26" s="41"/>
    </row>
    <row r="27" spans="1:10" ht="17.100000000000001" customHeight="1">
      <c r="A27" s="88" t="s">
        <v>37</v>
      </c>
      <c r="B27" s="88"/>
      <c r="C27" s="88"/>
      <c r="D27" s="88"/>
      <c r="E27" s="88"/>
      <c r="F27" s="36">
        <f>+SUM(F14:F25)</f>
        <v>4515048</v>
      </c>
      <c r="G27" s="16"/>
    </row>
    <row r="28" spans="1:10" ht="17.100000000000001" customHeight="1">
      <c r="A28" s="88" t="s">
        <v>20</v>
      </c>
      <c r="B28" s="88"/>
      <c r="C28" s="88"/>
      <c r="D28" s="88"/>
      <c r="E28" s="88"/>
      <c r="F28" s="37">
        <f>+F27*0.18</f>
        <v>812708.64</v>
      </c>
      <c r="G28" s="16"/>
    </row>
    <row r="29" spans="1:10" ht="17.100000000000001" customHeight="1">
      <c r="A29" s="88" t="s">
        <v>21</v>
      </c>
      <c r="B29" s="88"/>
      <c r="C29" s="88"/>
      <c r="D29" s="88"/>
      <c r="E29" s="88"/>
      <c r="F29" s="36">
        <f>SUM(F27:F28)</f>
        <v>5327756.6399999997</v>
      </c>
      <c r="G29" s="16"/>
    </row>
    <row r="30" spans="1:10" ht="12.75" customHeight="1">
      <c r="E30" s="16"/>
      <c r="G30" s="16"/>
    </row>
    <row r="31" spans="1:10" ht="17.100000000000001" customHeight="1">
      <c r="A31" s="86" t="s">
        <v>25</v>
      </c>
      <c r="E31" s="16"/>
      <c r="G31" s="16"/>
    </row>
    <row r="32" spans="1:10" ht="17.100000000000001" customHeight="1">
      <c r="A32" s="87" t="s">
        <v>55</v>
      </c>
      <c r="E32" s="16"/>
      <c r="G32" s="16"/>
      <c r="H32" s="66"/>
    </row>
    <row r="33" spans="1:10" ht="17.100000000000001" customHeight="1">
      <c r="E33" s="16"/>
      <c r="G33" s="16"/>
    </row>
    <row r="34" spans="1:10" ht="17.100000000000001" customHeight="1">
      <c r="A34" s="40" t="s">
        <v>26</v>
      </c>
      <c r="E34" s="16"/>
      <c r="G34" s="16"/>
      <c r="H34" s="66"/>
    </row>
    <row r="35" spans="1:10" ht="17.100000000000001" customHeight="1">
      <c r="E35" s="16"/>
      <c r="G35" s="16"/>
    </row>
    <row r="36" spans="1:10" ht="17.100000000000001" customHeight="1">
      <c r="E36" s="16"/>
      <c r="G36" s="16"/>
    </row>
    <row r="37" spans="1:10" s="12" customFormat="1" ht="17.100000000000001" customHeight="1">
      <c r="A37" s="41"/>
      <c r="D37" s="11"/>
      <c r="E37" s="11"/>
      <c r="F37" s="42"/>
      <c r="G37" s="11"/>
      <c r="H37" s="48"/>
      <c r="I37" s="51"/>
      <c r="J37" s="41"/>
    </row>
  </sheetData>
  <mergeCells count="4">
    <mergeCell ref="E11:F11"/>
    <mergeCell ref="A27:E27"/>
    <mergeCell ref="A28:E28"/>
    <mergeCell ref="A29:E2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354D-6B1A-4EBC-B841-79E85D4E8A7F}">
  <dimension ref="A4:J45"/>
  <sheetViews>
    <sheetView tabSelected="1" zoomScaleNormal="100" workbookViewId="0">
      <selection activeCell="N24" sqref="N24"/>
    </sheetView>
  </sheetViews>
  <sheetFormatPr baseColWidth="10" defaultRowHeight="17.100000000000001" customHeight="1"/>
  <cols>
    <col min="1" max="1" width="5.28515625" style="6" customWidth="1"/>
    <col min="2" max="2" width="57.85546875" style="6" customWidth="1"/>
    <col min="3" max="3" width="7.5703125" style="6" customWidth="1"/>
    <col min="4" max="4" width="9" style="6" customWidth="1"/>
    <col min="5" max="5" width="11.7109375" style="38" bestFit="1" customWidth="1"/>
    <col min="6" max="6" width="16.7109375" style="38" customWidth="1"/>
    <col min="7" max="7" width="11.42578125" style="6"/>
    <col min="8" max="8" width="12.7109375" style="49" bestFit="1" customWidth="1"/>
    <col min="9" max="9" width="11.42578125" style="18"/>
    <col min="10" max="10" width="11.42578125" style="17"/>
    <col min="11" max="16384" width="11.42578125" style="6"/>
  </cols>
  <sheetData>
    <row r="4" spans="1:10" s="12" customFormat="1" ht="17.100000000000001" customHeight="1">
      <c r="A4" s="9"/>
      <c r="B4" s="9"/>
      <c r="C4" s="9"/>
      <c r="D4" s="10"/>
      <c r="E4" s="10"/>
      <c r="F4" s="10"/>
      <c r="G4" s="11"/>
      <c r="H4" s="48"/>
      <c r="I4" s="51"/>
      <c r="J4" s="41"/>
    </row>
    <row r="5" spans="1:10" s="12" customFormat="1" ht="17.100000000000001" customHeight="1">
      <c r="A5" s="13"/>
      <c r="B5" s="9"/>
      <c r="C5" s="9"/>
      <c r="D5" s="10"/>
      <c r="E5" s="10"/>
      <c r="F5" s="10"/>
      <c r="G5" s="11"/>
      <c r="H5" s="48"/>
      <c r="I5" s="51"/>
      <c r="J5" s="41"/>
    </row>
    <row r="6" spans="1:10" s="12" customFormat="1" ht="17.100000000000001" customHeight="1">
      <c r="A6" s="9"/>
      <c r="B6" s="9"/>
      <c r="C6" s="9"/>
      <c r="D6" s="10"/>
      <c r="E6" s="10"/>
      <c r="F6" s="10"/>
      <c r="G6" s="11"/>
      <c r="H6" s="48"/>
      <c r="I6" s="51"/>
      <c r="J6" s="41"/>
    </row>
    <row r="7" spans="1:10" s="12" customFormat="1" ht="17.100000000000001" customHeight="1">
      <c r="A7" s="13" t="s">
        <v>56</v>
      </c>
      <c r="B7" s="9"/>
      <c r="C7" s="9"/>
      <c r="D7" s="10"/>
      <c r="E7" s="10"/>
      <c r="F7" s="10"/>
      <c r="G7" s="11"/>
      <c r="H7" s="48"/>
      <c r="I7" s="51"/>
      <c r="J7" s="41"/>
    </row>
    <row r="8" spans="1:10" s="12" customFormat="1" ht="17.100000000000001" customHeight="1">
      <c r="A8" s="13"/>
      <c r="B8" s="9"/>
      <c r="C8" s="9"/>
      <c r="D8" s="10"/>
      <c r="E8" s="10"/>
      <c r="F8" s="10"/>
      <c r="G8" s="11"/>
      <c r="H8" s="48"/>
      <c r="I8" s="51"/>
      <c r="J8" s="41"/>
    </row>
    <row r="9" spans="1:10" ht="17.100000000000001" customHeight="1">
      <c r="A9" s="43"/>
      <c r="C9" s="14"/>
      <c r="D9" s="14"/>
      <c r="E9" s="10"/>
      <c r="F9" s="15"/>
      <c r="G9" s="16"/>
    </row>
    <row r="10" spans="1:10" ht="17.100000000000001" customHeight="1">
      <c r="A10" s="55" t="s">
        <v>50</v>
      </c>
      <c r="C10" s="14"/>
      <c r="D10" s="14"/>
      <c r="E10" s="10"/>
      <c r="F10" s="15"/>
      <c r="G10" s="16"/>
    </row>
    <row r="11" spans="1:10" ht="17.100000000000001" customHeight="1">
      <c r="A11" s="55" t="s">
        <v>51</v>
      </c>
      <c r="B11" s="17"/>
      <c r="C11" s="17"/>
      <c r="D11" s="17"/>
      <c r="E11" s="89" t="s">
        <v>48</v>
      </c>
      <c r="F11" s="89"/>
      <c r="G11" s="16"/>
    </row>
    <row r="12" spans="1:10" ht="17.100000000000001" customHeight="1">
      <c r="A12" s="18"/>
      <c r="B12" s="18"/>
      <c r="C12" s="18"/>
      <c r="D12" s="18"/>
      <c r="E12" s="19"/>
      <c r="F12" s="6"/>
      <c r="G12" s="16"/>
    </row>
    <row r="13" spans="1:10" ht="17.100000000000001" customHeight="1">
      <c r="A13" s="1" t="s">
        <v>0</v>
      </c>
      <c r="B13" s="1" t="s">
        <v>1</v>
      </c>
      <c r="C13" s="1" t="s">
        <v>2</v>
      </c>
      <c r="D13" s="2" t="s">
        <v>3</v>
      </c>
      <c r="E13" s="3" t="s">
        <v>4</v>
      </c>
      <c r="F13" s="8" t="s">
        <v>5</v>
      </c>
    </row>
    <row r="14" spans="1:10" ht="17.100000000000001" customHeight="1">
      <c r="A14" s="85">
        <v>1</v>
      </c>
      <c r="B14" s="57" t="s">
        <v>12</v>
      </c>
      <c r="C14" s="58"/>
      <c r="D14" s="59"/>
      <c r="E14" s="26"/>
      <c r="F14" s="61"/>
      <c r="H14" s="62"/>
      <c r="I14" s="18">
        <v>1.2</v>
      </c>
      <c r="J14" s="54">
        <f t="shared" ref="J14:J28" si="0">H14*I14</f>
        <v>0</v>
      </c>
    </row>
    <row r="15" spans="1:10" ht="17.100000000000001" customHeight="1">
      <c r="A15" s="4"/>
      <c r="B15" s="44" t="s">
        <v>32</v>
      </c>
      <c r="C15" s="45" t="s">
        <v>8</v>
      </c>
      <c r="D15" s="46">
        <v>1</v>
      </c>
      <c r="E15" s="26">
        <f>J15</f>
        <v>249600</v>
      </c>
      <c r="F15" s="26">
        <f t="shared" ref="F15:F16" si="1">E15*D15</f>
        <v>249600</v>
      </c>
      <c r="H15" s="62">
        <v>208000</v>
      </c>
      <c r="I15" s="18">
        <v>1.2</v>
      </c>
      <c r="J15" s="54">
        <f t="shared" si="0"/>
        <v>249600</v>
      </c>
    </row>
    <row r="16" spans="1:10" ht="17.100000000000001" customHeight="1">
      <c r="A16" s="4"/>
      <c r="B16" s="44" t="s">
        <v>31</v>
      </c>
      <c r="C16" s="45" t="s">
        <v>7</v>
      </c>
      <c r="D16" s="46">
        <v>1</v>
      </c>
      <c r="E16" s="26">
        <f t="shared" ref="E16:E26" si="2">J16</f>
        <v>6000</v>
      </c>
      <c r="F16" s="26">
        <f t="shared" si="1"/>
        <v>6000</v>
      </c>
      <c r="H16" s="62">
        <v>5000</v>
      </c>
      <c r="I16" s="18">
        <v>1.2</v>
      </c>
      <c r="J16" s="54">
        <f t="shared" si="0"/>
        <v>6000</v>
      </c>
    </row>
    <row r="17" spans="1:10" ht="17.100000000000001" customHeight="1">
      <c r="A17" s="4"/>
      <c r="B17" s="44" t="s">
        <v>30</v>
      </c>
      <c r="C17" s="45" t="s">
        <v>7</v>
      </c>
      <c r="D17" s="46">
        <v>1</v>
      </c>
      <c r="E17" s="26">
        <v>15000</v>
      </c>
      <c r="F17" s="26">
        <f>E17*D17</f>
        <v>15000</v>
      </c>
      <c r="H17" s="62">
        <v>11000</v>
      </c>
      <c r="I17" s="18">
        <v>1.2</v>
      </c>
      <c r="J17" s="54">
        <f t="shared" si="0"/>
        <v>13200</v>
      </c>
    </row>
    <row r="18" spans="1:10" ht="17.100000000000001" customHeight="1">
      <c r="A18" s="4"/>
      <c r="B18" s="44" t="s">
        <v>13</v>
      </c>
      <c r="C18" s="45" t="s">
        <v>8</v>
      </c>
      <c r="D18" s="46">
        <v>1</v>
      </c>
      <c r="E18" s="26">
        <v>55000</v>
      </c>
      <c r="F18" s="26">
        <f>E18*D18</f>
        <v>55000</v>
      </c>
      <c r="H18" s="62">
        <v>40000</v>
      </c>
      <c r="I18" s="18">
        <v>1.2</v>
      </c>
      <c r="J18" s="54">
        <f t="shared" si="0"/>
        <v>48000</v>
      </c>
    </row>
    <row r="19" spans="1:10" ht="17.100000000000001" customHeight="1">
      <c r="A19" s="4"/>
      <c r="B19" s="44"/>
      <c r="C19" s="45"/>
      <c r="D19" s="46"/>
      <c r="E19" s="26"/>
      <c r="F19" s="26"/>
      <c r="H19" s="62"/>
      <c r="J19" s="54"/>
    </row>
    <row r="20" spans="1:10" ht="17.100000000000001" customHeight="1">
      <c r="A20" s="85">
        <v>2</v>
      </c>
      <c r="B20" s="57" t="s">
        <v>14</v>
      </c>
      <c r="C20" s="58"/>
      <c r="D20" s="59"/>
      <c r="E20" s="26"/>
      <c r="F20" s="61"/>
      <c r="H20" s="62"/>
      <c r="I20" s="18">
        <v>1.2</v>
      </c>
      <c r="J20" s="54">
        <f t="shared" si="0"/>
        <v>0</v>
      </c>
    </row>
    <row r="21" spans="1:10" ht="17.100000000000001" customHeight="1">
      <c r="A21" s="4"/>
      <c r="B21" s="44" t="s">
        <v>15</v>
      </c>
      <c r="C21" s="45" t="s">
        <v>7</v>
      </c>
      <c r="D21" s="46">
        <v>1</v>
      </c>
      <c r="E21" s="26">
        <f t="shared" si="2"/>
        <v>624000</v>
      </c>
      <c r="F21" s="26">
        <f t="shared" ref="F21:F27" si="3">E21*D21</f>
        <v>624000</v>
      </c>
      <c r="H21" s="62">
        <v>520000</v>
      </c>
      <c r="I21" s="18">
        <v>1.2</v>
      </c>
      <c r="J21" s="54">
        <f t="shared" si="0"/>
        <v>624000</v>
      </c>
    </row>
    <row r="22" spans="1:10" ht="17.100000000000001" customHeight="1">
      <c r="A22" s="4"/>
      <c r="B22" s="44" t="s">
        <v>16</v>
      </c>
      <c r="C22" s="45" t="s">
        <v>7</v>
      </c>
      <c r="D22" s="46">
        <v>2</v>
      </c>
      <c r="E22" s="47">
        <f t="shared" si="2"/>
        <v>144000</v>
      </c>
      <c r="F22" s="47">
        <f t="shared" si="3"/>
        <v>288000</v>
      </c>
      <c r="H22" s="49">
        <v>120000</v>
      </c>
      <c r="I22" s="18">
        <v>1.2</v>
      </c>
      <c r="J22" s="54">
        <f t="shared" si="0"/>
        <v>144000</v>
      </c>
    </row>
    <row r="23" spans="1:10" ht="17.100000000000001" customHeight="1">
      <c r="A23" s="4"/>
      <c r="B23" s="44" t="s">
        <v>29</v>
      </c>
      <c r="C23" s="45" t="s">
        <v>6</v>
      </c>
      <c r="D23" s="46">
        <v>150</v>
      </c>
      <c r="E23" s="47">
        <v>1500</v>
      </c>
      <c r="F23" s="47">
        <f t="shared" si="3"/>
        <v>225000</v>
      </c>
      <c r="H23" s="49">
        <v>1200</v>
      </c>
      <c r="I23" s="18">
        <v>1.2</v>
      </c>
      <c r="J23" s="54">
        <f t="shared" si="0"/>
        <v>1440</v>
      </c>
    </row>
    <row r="24" spans="1:10" ht="17.100000000000001" customHeight="1">
      <c r="A24" s="4"/>
      <c r="B24" s="44" t="s">
        <v>28</v>
      </c>
      <c r="C24" s="45" t="s">
        <v>6</v>
      </c>
      <c r="D24" s="46">
        <v>150</v>
      </c>
      <c r="E24" s="47">
        <f t="shared" si="2"/>
        <v>360</v>
      </c>
      <c r="F24" s="47">
        <f t="shared" si="3"/>
        <v>54000</v>
      </c>
      <c r="H24" s="49">
        <v>300</v>
      </c>
      <c r="I24" s="18">
        <v>1.2</v>
      </c>
      <c r="J24" s="54">
        <f t="shared" si="0"/>
        <v>360</v>
      </c>
    </row>
    <row r="25" spans="1:10" ht="17.100000000000001" customHeight="1">
      <c r="A25" s="4"/>
      <c r="B25" s="44" t="s">
        <v>17</v>
      </c>
      <c r="C25" s="45" t="s">
        <v>8</v>
      </c>
      <c r="D25" s="46">
        <v>1</v>
      </c>
      <c r="E25" s="47">
        <v>55000</v>
      </c>
      <c r="F25" s="47">
        <f t="shared" si="3"/>
        <v>55000</v>
      </c>
      <c r="H25" s="49">
        <v>40000</v>
      </c>
      <c r="I25" s="18">
        <v>1.2</v>
      </c>
      <c r="J25" s="54">
        <f t="shared" si="0"/>
        <v>48000</v>
      </c>
    </row>
    <row r="26" spans="1:10" ht="17.100000000000001" customHeight="1">
      <c r="A26" s="4"/>
      <c r="B26" s="44" t="s">
        <v>18</v>
      </c>
      <c r="C26" s="45" t="s">
        <v>8</v>
      </c>
      <c r="D26" s="46">
        <v>1</v>
      </c>
      <c r="E26" s="47">
        <f t="shared" si="2"/>
        <v>60000</v>
      </c>
      <c r="F26" s="47">
        <f t="shared" si="3"/>
        <v>60000</v>
      </c>
      <c r="H26" s="49">
        <v>50000</v>
      </c>
      <c r="I26" s="18">
        <v>1.2</v>
      </c>
      <c r="J26" s="54">
        <f t="shared" si="0"/>
        <v>60000</v>
      </c>
    </row>
    <row r="27" spans="1:10" ht="17.100000000000001" customHeight="1">
      <c r="A27" s="4"/>
      <c r="B27" s="44" t="s">
        <v>19</v>
      </c>
      <c r="C27" s="45" t="s">
        <v>8</v>
      </c>
      <c r="D27" s="46">
        <v>1</v>
      </c>
      <c r="E27" s="47">
        <f>117000*4</f>
        <v>468000</v>
      </c>
      <c r="F27" s="47">
        <f t="shared" si="3"/>
        <v>468000</v>
      </c>
      <c r="H27" s="49">
        <v>390000</v>
      </c>
      <c r="I27" s="18">
        <v>1.2</v>
      </c>
      <c r="J27" s="54">
        <f t="shared" si="0"/>
        <v>468000</v>
      </c>
    </row>
    <row r="28" spans="1:10" s="12" customFormat="1" ht="17.100000000000001" customHeight="1">
      <c r="A28" s="4"/>
      <c r="B28" s="20"/>
      <c r="C28" s="4"/>
      <c r="D28" s="21"/>
      <c r="E28" s="22"/>
      <c r="F28" s="5"/>
      <c r="G28" s="11"/>
      <c r="H28" s="48"/>
      <c r="I28" s="18">
        <v>1.2</v>
      </c>
      <c r="J28" s="54">
        <f t="shared" si="0"/>
        <v>0</v>
      </c>
    </row>
    <row r="29" spans="1:10" s="12" customFormat="1" ht="17.100000000000001" customHeight="1">
      <c r="A29" s="4"/>
      <c r="B29" s="20"/>
      <c r="C29" s="4"/>
      <c r="D29" s="21"/>
      <c r="E29" s="22"/>
      <c r="F29" s="5"/>
      <c r="G29" s="11"/>
      <c r="H29" s="48"/>
      <c r="I29" s="18"/>
      <c r="J29" s="54"/>
    </row>
    <row r="30" spans="1:10" s="12" customFormat="1" ht="17.100000000000001" customHeight="1">
      <c r="A30" s="23"/>
      <c r="B30" s="65" t="s">
        <v>23</v>
      </c>
      <c r="C30" s="24"/>
      <c r="D30" s="25"/>
      <c r="E30" s="26"/>
      <c r="F30" s="26"/>
      <c r="G30" s="16"/>
      <c r="H30" s="48"/>
      <c r="I30" s="18"/>
      <c r="J30" s="54"/>
    </row>
    <row r="31" spans="1:10" s="12" customFormat="1" ht="17.100000000000001" customHeight="1">
      <c r="A31" s="23"/>
      <c r="B31" s="63" t="s">
        <v>39</v>
      </c>
      <c r="C31" s="28"/>
      <c r="D31" s="29"/>
      <c r="E31" s="26"/>
      <c r="F31" s="26"/>
      <c r="G31" s="16"/>
      <c r="H31" s="48"/>
      <c r="I31" s="18"/>
      <c r="J31" s="54"/>
    </row>
    <row r="32" spans="1:10" s="35" customFormat="1" ht="17.100000000000001" customHeight="1">
      <c r="A32" s="30"/>
      <c r="B32" s="63" t="s">
        <v>53</v>
      </c>
      <c r="C32" s="31"/>
      <c r="D32" s="32"/>
      <c r="E32" s="33"/>
      <c r="F32" s="26"/>
      <c r="G32" s="34"/>
      <c r="H32" s="50"/>
      <c r="I32" s="53"/>
      <c r="J32" s="54"/>
    </row>
    <row r="33" spans="1:10" s="12" customFormat="1" ht="17.100000000000001" customHeight="1">
      <c r="A33" s="23"/>
      <c r="B33" s="64" t="s">
        <v>38</v>
      </c>
      <c r="C33" s="28"/>
      <c r="D33" s="29"/>
      <c r="E33" s="26"/>
      <c r="F33" s="26"/>
      <c r="G33" s="16"/>
      <c r="H33" s="48"/>
      <c r="I33" s="52"/>
      <c r="J33" s="41"/>
    </row>
    <row r="34" spans="1:10" s="12" customFormat="1" ht="17.100000000000001" customHeight="1">
      <c r="A34" s="23"/>
      <c r="B34" s="7"/>
      <c r="C34" s="28"/>
      <c r="D34" s="29"/>
      <c r="E34" s="26"/>
      <c r="F34" s="26"/>
      <c r="G34" s="16"/>
      <c r="H34" s="48"/>
      <c r="I34" s="52"/>
      <c r="J34" s="41"/>
    </row>
    <row r="35" spans="1:10" ht="17.100000000000001" customHeight="1">
      <c r="A35" s="88" t="s">
        <v>37</v>
      </c>
      <c r="B35" s="88"/>
      <c r="C35" s="88"/>
      <c r="D35" s="88"/>
      <c r="E35" s="88"/>
      <c r="F35" s="36">
        <f>+SUM(F14:F33)</f>
        <v>2099600</v>
      </c>
      <c r="G35" s="16"/>
    </row>
    <row r="36" spans="1:10" ht="17.100000000000001" customHeight="1">
      <c r="A36" s="88" t="s">
        <v>20</v>
      </c>
      <c r="B36" s="88"/>
      <c r="C36" s="88"/>
      <c r="D36" s="88"/>
      <c r="E36" s="88"/>
      <c r="F36" s="37">
        <f>+F35*0.18</f>
        <v>377928</v>
      </c>
      <c r="G36" s="16"/>
    </row>
    <row r="37" spans="1:10" ht="17.100000000000001" customHeight="1">
      <c r="A37" s="88" t="s">
        <v>21</v>
      </c>
      <c r="B37" s="88"/>
      <c r="C37" s="88"/>
      <c r="D37" s="88"/>
      <c r="E37" s="88"/>
      <c r="F37" s="36">
        <f>SUM(F35:F36)</f>
        <v>2477528</v>
      </c>
      <c r="G37" s="16"/>
    </row>
    <row r="38" spans="1:10" ht="12.75" customHeight="1">
      <c r="E38" s="16"/>
      <c r="G38" s="16"/>
    </row>
    <row r="39" spans="1:10" ht="17.100000000000001" customHeight="1">
      <c r="A39" s="86" t="s">
        <v>25</v>
      </c>
      <c r="E39" s="16"/>
      <c r="G39" s="16"/>
    </row>
    <row r="40" spans="1:10" ht="17.100000000000001" customHeight="1">
      <c r="A40" s="87" t="s">
        <v>57</v>
      </c>
      <c r="E40" s="16"/>
      <c r="G40" s="16"/>
      <c r="H40" s="66"/>
    </row>
    <row r="41" spans="1:10" ht="17.100000000000001" customHeight="1">
      <c r="E41" s="16"/>
      <c r="G41" s="16"/>
    </row>
    <row r="42" spans="1:10" ht="17.100000000000001" customHeight="1">
      <c r="A42" s="40" t="s">
        <v>26</v>
      </c>
      <c r="E42" s="16"/>
      <c r="G42" s="16"/>
      <c r="H42" s="66"/>
    </row>
    <row r="43" spans="1:10" ht="17.100000000000001" customHeight="1">
      <c r="E43" s="16"/>
      <c r="G43" s="16"/>
    </row>
    <row r="44" spans="1:10" ht="17.100000000000001" customHeight="1">
      <c r="E44" s="16"/>
      <c r="G44" s="16"/>
    </row>
    <row r="45" spans="1:10" s="12" customFormat="1" ht="17.100000000000001" customHeight="1">
      <c r="A45" s="41"/>
      <c r="D45" s="11"/>
      <c r="E45" s="11"/>
      <c r="F45" s="42"/>
      <c r="G45" s="11"/>
      <c r="H45" s="48"/>
      <c r="I45" s="51"/>
      <c r="J45" s="41"/>
    </row>
  </sheetData>
  <mergeCells count="4">
    <mergeCell ref="E11:F11"/>
    <mergeCell ref="A35:E35"/>
    <mergeCell ref="A36:E36"/>
    <mergeCell ref="A37:E3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DQE LOBA</vt:lpstr>
      <vt:lpstr>Devis ok Annulé</vt:lpstr>
      <vt:lpstr>Devis ok 1</vt:lpstr>
      <vt:lpstr>Devis ok 2</vt:lpstr>
      <vt:lpstr>'Devis ok 1'!Zone_d_impression</vt:lpstr>
      <vt:lpstr>'Devis ok 2'!Zone_d_impression</vt:lpstr>
      <vt:lpstr>'Devis ok Annulé'!Zone_d_impression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COORDINATEUR PRINCIPAL</dc:creator>
  <cp:lastModifiedBy>Commercial ADV2</cp:lastModifiedBy>
  <cp:lastPrinted>2025-12-18T08:52:43Z</cp:lastPrinted>
  <dcterms:created xsi:type="dcterms:W3CDTF">2025-12-16T10:32:26Z</dcterms:created>
  <dcterms:modified xsi:type="dcterms:W3CDTF">2025-12-22T17:19:35Z</dcterms:modified>
</cp:coreProperties>
</file>