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yeo\Desktop\DEVIS 2025\AUTRES 2025\"/>
    </mc:Choice>
  </mc:AlternateContent>
  <xr:revisionPtr revIDLastSave="0" documentId="13_ncr:1_{367F781D-BA44-4A48-A97A-71BCED7B6840}" xr6:coauthVersionLast="47" xr6:coauthVersionMax="47" xr10:uidLastSave="{00000000-0000-0000-0000-000000000000}"/>
  <bookViews>
    <workbookView xWindow="-120" yWindow="-120" windowWidth="20730" windowHeight="11160" tabRatio="852" firstSheet="2" activeTab="2" xr2:uid="{00000000-000D-0000-FFFF-FFFF00000000}"/>
  </bookViews>
  <sheets>
    <sheet name="Arrêté de caisse" sheetId="60" state="hidden" r:id="rId1"/>
    <sheet name="Arrêté de caisse old" sheetId="61" state="hidden" r:id="rId2"/>
    <sheet name="HOTEL PRESIDENT " sheetId="84" r:id="rId3"/>
    <sheet name="SEPTEMBRE 2021" sheetId="56" state="hidden" r:id="rId4"/>
    <sheet name="NOV-21" sheetId="59" state="hidden" r:id="rId5"/>
    <sheet name="AOÛT 2023 (2)" sheetId="81" state="hidden" r:id="rId6"/>
    <sheet name="JUILLET 2023 (2)" sheetId="82" state="hidden" r:id="rId7"/>
    <sheet name="AOÛT 2023 (3)" sheetId="83" state="hidden" r:id="rId8"/>
    <sheet name="Aout 2022" sheetId="71" state="hidden" r:id="rId9"/>
  </sheets>
  <definedNames>
    <definedName name="_xlnm._FilterDatabase" localSheetId="7" hidden="1">'AOÛT 2023 (3)'!$A$7:$I$301</definedName>
    <definedName name="_xlnm._FilterDatabase" localSheetId="2" hidden="1">'HOTEL PRESIDENT '!$B$6:$G$24</definedName>
    <definedName name="_xlnm._FilterDatabase" localSheetId="6" hidden="1">'JUILLET 2023 (2)'!$A$7:$I$301</definedName>
    <definedName name="_xlnm._FilterDatabase" localSheetId="4" hidden="1">'NOV-21'!$A$6:$K$105</definedName>
    <definedName name="_xlnm._FilterDatabase" localSheetId="3" hidden="1">'SEPTEMBRE 2021'!$A$6:$F$160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84" l="1"/>
  <c r="F34" i="84"/>
  <c r="G9" i="84"/>
  <c r="G34" i="84" l="1"/>
  <c r="G138" i="83" l="1"/>
  <c r="G74" i="83"/>
  <c r="G71" i="83"/>
  <c r="H29" i="83"/>
  <c r="H310" i="83" s="1"/>
  <c r="H310" i="82"/>
  <c r="G172" i="82"/>
  <c r="G310" i="82" s="1"/>
  <c r="G310" i="83" l="1"/>
  <c r="G74" i="81"/>
  <c r="G311" i="81" s="1"/>
  <c r="H311" i="81"/>
  <c r="I60" i="81"/>
  <c r="I61" i="81" s="1"/>
  <c r="I62" i="81" s="1"/>
  <c r="I63" i="81" s="1"/>
  <c r="I64" i="81" s="1"/>
  <c r="I65" i="81" s="1"/>
  <c r="I66" i="81" s="1"/>
  <c r="I67" i="81" s="1"/>
  <c r="I68" i="81" s="1"/>
  <c r="I69" i="81" s="1"/>
  <c r="I70" i="81" s="1"/>
  <c r="I71" i="81" s="1"/>
  <c r="I72" i="81" s="1"/>
  <c r="I73" i="81" s="1"/>
  <c r="I74" i="81" l="1"/>
  <c r="I75" i="81" s="1"/>
  <c r="I76" i="81" s="1"/>
  <c r="I77" i="81" s="1"/>
  <c r="I78" i="81" s="1"/>
  <c r="I79" i="81" s="1"/>
  <c r="I80" i="81" s="1"/>
  <c r="I81" i="81" s="1"/>
  <c r="I82" i="81" s="1"/>
  <c r="I83" i="81" s="1"/>
  <c r="I84" i="81" s="1"/>
  <c r="I85" i="81" s="1"/>
  <c r="I86" i="81" s="1"/>
  <c r="I87" i="81" s="1"/>
  <c r="I88" i="81" s="1"/>
  <c r="I89" i="81" s="1"/>
  <c r="I90" i="81" s="1"/>
  <c r="I91" i="81" s="1"/>
  <c r="I92" i="81" s="1"/>
  <c r="I93" i="81" s="1"/>
  <c r="I94" i="81" s="1"/>
  <c r="I95" i="81" s="1"/>
  <c r="I96" i="81" s="1"/>
  <c r="I97" i="81" s="1"/>
  <c r="I98" i="81" s="1"/>
  <c r="I99" i="81" s="1"/>
  <c r="I100" i="81" s="1"/>
  <c r="I101" i="81" s="1"/>
  <c r="I102" i="81" s="1"/>
  <c r="I103" i="81" s="1"/>
  <c r="I104" i="81" s="1"/>
  <c r="I105" i="81" s="1"/>
  <c r="I106" i="81" s="1"/>
  <c r="I107" i="81" s="1"/>
  <c r="I108" i="81" s="1"/>
  <c r="I109" i="81" s="1"/>
  <c r="I110" i="81" s="1"/>
  <c r="I111" i="81" s="1"/>
  <c r="I112" i="81" s="1"/>
  <c r="I113" i="81" s="1"/>
  <c r="I114" i="81" s="1"/>
  <c r="I115" i="81" s="1"/>
  <c r="I116" i="81" s="1"/>
  <c r="I117" i="81" s="1"/>
  <c r="I118" i="81" s="1"/>
  <c r="I119" i="81" s="1"/>
  <c r="I120" i="81" s="1"/>
  <c r="I121" i="81" s="1"/>
  <c r="I122" i="81" s="1"/>
  <c r="I123" i="81" s="1"/>
  <c r="I124" i="81" s="1"/>
  <c r="I125" i="81" s="1"/>
  <c r="I126" i="81" s="1"/>
  <c r="I127" i="81" s="1"/>
  <c r="I128" i="81" s="1"/>
  <c r="I129" i="81" s="1"/>
  <c r="I130" i="81" s="1"/>
  <c r="I131" i="81" s="1"/>
  <c r="I132" i="81" s="1"/>
  <c r="I133" i="81" s="1"/>
  <c r="I134" i="81" s="1"/>
  <c r="I135" i="81" s="1"/>
  <c r="I136" i="81" s="1"/>
  <c r="I137" i="81" s="1"/>
  <c r="I138" i="81" s="1"/>
  <c r="I139" i="81" s="1"/>
  <c r="I140" i="81" s="1"/>
  <c r="I141" i="81" s="1"/>
  <c r="I142" i="81" s="1"/>
  <c r="I143" i="81" s="1"/>
  <c r="I144" i="81" s="1"/>
  <c r="I145" i="81" s="1"/>
  <c r="I146" i="81" s="1"/>
  <c r="I147" i="81" s="1"/>
  <c r="I148" i="81" s="1"/>
  <c r="I149" i="81" s="1"/>
  <c r="I150" i="81" s="1"/>
  <c r="I151" i="81" s="1"/>
  <c r="I152" i="81" s="1"/>
  <c r="I153" i="81" s="1"/>
  <c r="I154" i="81" s="1"/>
  <c r="I155" i="81" s="1"/>
  <c r="I156" i="81" s="1"/>
  <c r="I157" i="81" s="1"/>
  <c r="I158" i="81" s="1"/>
  <c r="I159" i="81" s="1"/>
  <c r="I160" i="81" s="1"/>
  <c r="I161" i="81" s="1"/>
  <c r="I162" i="81" s="1"/>
  <c r="I163" i="81" s="1"/>
  <c r="I164" i="81" s="1"/>
  <c r="I165" i="81" s="1"/>
  <c r="I166" i="81" s="1"/>
  <c r="I167" i="81" s="1"/>
  <c r="I168" i="81" s="1"/>
  <c r="I169" i="81" s="1"/>
  <c r="I170" i="81" s="1"/>
  <c r="I171" i="81" s="1"/>
  <c r="I172" i="81" s="1"/>
  <c r="I173" i="81" s="1"/>
  <c r="I174" i="81" s="1"/>
  <c r="I175" i="81" s="1"/>
  <c r="I176" i="81" s="1"/>
  <c r="I177" i="81" s="1"/>
  <c r="I178" i="81" s="1"/>
  <c r="I179" i="81" s="1"/>
  <c r="I180" i="81" s="1"/>
  <c r="I181" i="81" s="1"/>
  <c r="I182" i="81" s="1"/>
  <c r="I183" i="81" s="1"/>
  <c r="I184" i="81" s="1"/>
  <c r="I185" i="81" s="1"/>
  <c r="I186" i="81" s="1"/>
  <c r="I187" i="81" s="1"/>
  <c r="I188" i="81" s="1"/>
  <c r="I189" i="81" s="1"/>
  <c r="I190" i="81" s="1"/>
  <c r="I191" i="81" s="1"/>
  <c r="I192" i="81" s="1"/>
  <c r="I193" i="81" s="1"/>
  <c r="I194" i="81" s="1"/>
  <c r="I195" i="81" s="1"/>
  <c r="I196" i="81" s="1"/>
  <c r="I197" i="81" s="1"/>
  <c r="I198" i="81" s="1"/>
  <c r="I199" i="81" s="1"/>
  <c r="I200" i="81" s="1"/>
  <c r="I201" i="81" s="1"/>
  <c r="I202" i="81" s="1"/>
  <c r="I203" i="81" s="1"/>
  <c r="I204" i="81" s="1"/>
  <c r="I205" i="81" s="1"/>
  <c r="I206" i="81" s="1"/>
  <c r="I207" i="81" s="1"/>
  <c r="I208" i="81" s="1"/>
  <c r="I209" i="81" s="1"/>
  <c r="I210" i="81" s="1"/>
  <c r="I211" i="81" s="1"/>
  <c r="I212" i="81" s="1"/>
  <c r="I213" i="81" s="1"/>
  <c r="I214" i="81" s="1"/>
  <c r="I215" i="81" s="1"/>
  <c r="I216" i="81" s="1"/>
  <c r="I217" i="81" s="1"/>
  <c r="I218" i="81" s="1"/>
  <c r="I219" i="81" s="1"/>
  <c r="I220" i="81" s="1"/>
  <c r="I221" i="81" s="1"/>
  <c r="I222" i="81" s="1"/>
  <c r="I223" i="81" s="1"/>
  <c r="I224" i="81" s="1"/>
  <c r="I225" i="81" s="1"/>
  <c r="I226" i="81" s="1"/>
  <c r="I227" i="81" s="1"/>
  <c r="I228" i="81" s="1"/>
  <c r="I229" i="81" s="1"/>
  <c r="I230" i="81" s="1"/>
  <c r="I231" i="81" s="1"/>
  <c r="I232" i="81" s="1"/>
  <c r="I233" i="81" s="1"/>
  <c r="I234" i="81" s="1"/>
  <c r="I235" i="81" s="1"/>
  <c r="I236" i="81" s="1"/>
  <c r="I237" i="81" s="1"/>
  <c r="I238" i="81" s="1"/>
  <c r="I239" i="81" s="1"/>
  <c r="I240" i="81" s="1"/>
  <c r="I241" i="81" s="1"/>
  <c r="I242" i="81" s="1"/>
  <c r="I243" i="81" s="1"/>
  <c r="I244" i="81" s="1"/>
  <c r="I245" i="81" s="1"/>
  <c r="I246" i="81" s="1"/>
  <c r="I247" i="81" s="1"/>
  <c r="I248" i="81" s="1"/>
  <c r="I249" i="81" s="1"/>
  <c r="I250" i="81" s="1"/>
  <c r="I251" i="81" s="1"/>
  <c r="I252" i="81" s="1"/>
  <c r="I253" i="81" s="1"/>
  <c r="I254" i="81" s="1"/>
  <c r="I255" i="81" s="1"/>
  <c r="I256" i="81" s="1"/>
  <c r="I257" i="81" s="1"/>
  <c r="I258" i="81" s="1"/>
  <c r="I259" i="81" s="1"/>
  <c r="I260" i="81" s="1"/>
  <c r="I261" i="81" s="1"/>
  <c r="I262" i="81" s="1"/>
  <c r="I263" i="81" s="1"/>
  <c r="I264" i="81" s="1"/>
  <c r="I265" i="81" s="1"/>
  <c r="I266" i="81" s="1"/>
  <c r="I267" i="81" s="1"/>
  <c r="I268" i="81" s="1"/>
  <c r="I269" i="81" s="1"/>
  <c r="I270" i="81" s="1"/>
  <c r="I271" i="81" s="1"/>
  <c r="I272" i="81" s="1"/>
  <c r="I273" i="81" s="1"/>
  <c r="I274" i="81" s="1"/>
  <c r="I275" i="81" s="1"/>
  <c r="I276" i="81" s="1"/>
  <c r="I277" i="81" s="1"/>
  <c r="I278" i="81" s="1"/>
  <c r="I279" i="81" s="1"/>
  <c r="I280" i="81" s="1"/>
  <c r="I281" i="81" s="1"/>
  <c r="I282" i="81" s="1"/>
  <c r="I283" i="81" s="1"/>
  <c r="I284" i="81" s="1"/>
  <c r="I285" i="81" s="1"/>
  <c r="I286" i="81" s="1"/>
  <c r="I287" i="81" s="1"/>
  <c r="I288" i="81" s="1"/>
  <c r="I289" i="81" s="1"/>
  <c r="I290" i="81" s="1"/>
  <c r="I291" i="81" s="1"/>
  <c r="I292" i="81" s="1"/>
  <c r="I293" i="81" s="1"/>
  <c r="I294" i="81" s="1"/>
  <c r="I295" i="81" s="1"/>
  <c r="I296" i="81" s="1"/>
  <c r="I297" i="81" s="1"/>
  <c r="I298" i="81" s="1"/>
  <c r="I299" i="81" s="1"/>
  <c r="I300" i="81" s="1"/>
  <c r="I301" i="81" s="1"/>
  <c r="I302" i="81" s="1"/>
  <c r="K169" i="71" l="1"/>
  <c r="J169" i="71"/>
  <c r="K85" i="71"/>
  <c r="K83" i="71"/>
  <c r="K79" i="71"/>
  <c r="J74" i="71"/>
  <c r="J76" i="71" s="1"/>
  <c r="K76" i="71" s="1"/>
  <c r="H71" i="71"/>
  <c r="H67" i="71"/>
  <c r="H40" i="71"/>
  <c r="H39" i="71"/>
  <c r="H38" i="71"/>
  <c r="H37" i="71"/>
  <c r="H36" i="71"/>
  <c r="H35" i="71"/>
  <c r="H34" i="71"/>
  <c r="H32" i="71"/>
  <c r="I103" i="59"/>
  <c r="H103" i="59"/>
  <c r="G103" i="59"/>
  <c r="E103" i="59"/>
  <c r="F45" i="59"/>
  <c r="F46" i="59" s="1"/>
  <c r="F47" i="59" s="1"/>
  <c r="F48" i="59" s="1"/>
  <c r="F49" i="59" s="1"/>
  <c r="F50" i="59" s="1"/>
  <c r="F51" i="59" s="1"/>
  <c r="F52" i="59" s="1"/>
  <c r="F53" i="59" s="1"/>
  <c r="F54" i="59" s="1"/>
  <c r="F55" i="59" s="1"/>
  <c r="F56" i="59" s="1"/>
  <c r="F57" i="59" s="1"/>
  <c r="F58" i="59" s="1"/>
  <c r="F59" i="59" s="1"/>
  <c r="F60" i="59" s="1"/>
  <c r="F61" i="59" s="1"/>
  <c r="F62" i="59" s="1"/>
  <c r="F63" i="59" s="1"/>
  <c r="F64" i="59" s="1"/>
  <c r="F65" i="59" s="1"/>
  <c r="F66" i="59" s="1"/>
  <c r="F67" i="59" s="1"/>
  <c r="F68" i="59" s="1"/>
  <c r="F69" i="59" s="1"/>
  <c r="F70" i="59" s="1"/>
  <c r="F71" i="59" s="1"/>
  <c r="F72" i="59" s="1"/>
  <c r="F73" i="59" s="1"/>
  <c r="F74" i="59" s="1"/>
  <c r="F75" i="59" s="1"/>
  <c r="F76" i="59" s="1"/>
  <c r="F77" i="59" s="1"/>
  <c r="F78" i="59" s="1"/>
  <c r="F79" i="59" s="1"/>
  <c r="F80" i="59" s="1"/>
  <c r="F81" i="59" s="1"/>
  <c r="F82" i="59" s="1"/>
  <c r="F83" i="59" s="1"/>
  <c r="F84" i="59" s="1"/>
  <c r="F85" i="59" s="1"/>
  <c r="F86" i="59" s="1"/>
  <c r="F87" i="59" s="1"/>
  <c r="F88" i="59" s="1"/>
  <c r="F89" i="59" s="1"/>
  <c r="F90" i="59" s="1"/>
  <c r="F91" i="59" s="1"/>
  <c r="F92" i="59" s="1"/>
  <c r="F93" i="59" s="1"/>
  <c r="F94" i="59" s="1"/>
  <c r="F95" i="59" s="1"/>
  <c r="F96" i="59" s="1"/>
  <c r="F97" i="59" s="1"/>
  <c r="F98" i="59" s="1"/>
  <c r="F99" i="59" s="1"/>
  <c r="F100" i="59" s="1"/>
  <c r="F101" i="59" s="1"/>
  <c r="F102" i="59" s="1"/>
  <c r="F39" i="59"/>
  <c r="F40" i="59" s="1"/>
  <c r="F41" i="59" s="1"/>
  <c r="F42" i="59" s="1"/>
  <c r="F43" i="59" s="1"/>
  <c r="F37" i="59"/>
  <c r="F38" i="59" s="1"/>
  <c r="F18" i="59"/>
  <c r="F19" i="59" s="1"/>
  <c r="F20" i="59" s="1"/>
  <c r="F21" i="59" s="1"/>
  <c r="F22" i="59" s="1"/>
  <c r="F23" i="59" s="1"/>
  <c r="F24" i="59" s="1"/>
  <c r="F25" i="59" s="1"/>
  <c r="F26" i="59" s="1"/>
  <c r="F27" i="59" s="1"/>
  <c r="F28" i="59" s="1"/>
  <c r="F29" i="59" s="1"/>
  <c r="F30" i="59" s="1"/>
  <c r="F31" i="59" s="1"/>
  <c r="F32" i="59" s="1"/>
  <c r="F33" i="59" s="1"/>
  <c r="F34" i="59" s="1"/>
  <c r="F35" i="59" s="1"/>
  <c r="F36" i="59" s="1"/>
  <c r="D7" i="59"/>
  <c r="D103" i="59" s="1"/>
  <c r="E160" i="56"/>
  <c r="D7" i="56"/>
  <c r="F7" i="56" s="1"/>
  <c r="F8" i="56" s="1"/>
  <c r="F9" i="56" s="1"/>
  <c r="F10" i="56" s="1"/>
  <c r="F11" i="56" s="1"/>
  <c r="F12" i="56" s="1"/>
  <c r="F13" i="56" s="1"/>
  <c r="F14" i="56" s="1"/>
  <c r="F15" i="56" s="1"/>
  <c r="F16" i="56" s="1"/>
  <c r="F17" i="56" s="1"/>
  <c r="F18" i="56" s="1"/>
  <c r="F19" i="56" s="1"/>
  <c r="F20" i="56" s="1"/>
  <c r="F21" i="56" s="1"/>
  <c r="F22" i="56" s="1"/>
  <c r="F23" i="56" s="1"/>
  <c r="F24" i="56" s="1"/>
  <c r="F25" i="56" s="1"/>
  <c r="F26" i="56" s="1"/>
  <c r="F27" i="56" s="1"/>
  <c r="F28" i="56" s="1"/>
  <c r="F29" i="56" s="1"/>
  <c r="F30" i="56" s="1"/>
  <c r="F31" i="56" s="1"/>
  <c r="F32" i="56" s="1"/>
  <c r="F33" i="56" s="1"/>
  <c r="F34" i="56" s="1"/>
  <c r="F35" i="56" s="1"/>
  <c r="F36" i="56" s="1"/>
  <c r="F37" i="56" s="1"/>
  <c r="F38" i="56" s="1"/>
  <c r="F39" i="56" s="1"/>
  <c r="F40" i="56" s="1"/>
  <c r="F41" i="56" s="1"/>
  <c r="F42" i="56" s="1"/>
  <c r="F43" i="56" s="1"/>
  <c r="F44" i="56" s="1"/>
  <c r="F45" i="56" s="1"/>
  <c r="F46" i="56" s="1"/>
  <c r="F47" i="56" s="1"/>
  <c r="F48" i="56" s="1"/>
  <c r="F49" i="56" s="1"/>
  <c r="F50" i="56" s="1"/>
  <c r="F51" i="56" s="1"/>
  <c r="F52" i="56" s="1"/>
  <c r="F53" i="56" s="1"/>
  <c r="F54" i="56" s="1"/>
  <c r="F55" i="56" s="1"/>
  <c r="F56" i="56" s="1"/>
  <c r="F57" i="56" s="1"/>
  <c r="F58" i="56" s="1"/>
  <c r="F59" i="56" s="1"/>
  <c r="F60" i="56" s="1"/>
  <c r="F61" i="56" s="1"/>
  <c r="F62" i="56" s="1"/>
  <c r="F63" i="56" s="1"/>
  <c r="F64" i="56" s="1"/>
  <c r="F65" i="56" s="1"/>
  <c r="F66" i="56" s="1"/>
  <c r="F67" i="56" s="1"/>
  <c r="F68" i="56" s="1"/>
  <c r="F69" i="56" s="1"/>
  <c r="F70" i="56" s="1"/>
  <c r="F71" i="56" s="1"/>
  <c r="F72" i="56" s="1"/>
  <c r="F73" i="56" s="1"/>
  <c r="F74" i="56" s="1"/>
  <c r="F75" i="56" s="1"/>
  <c r="F76" i="56" s="1"/>
  <c r="F77" i="56" s="1"/>
  <c r="F78" i="56" s="1"/>
  <c r="F79" i="56" s="1"/>
  <c r="F80" i="56" s="1"/>
  <c r="F81" i="56" s="1"/>
  <c r="F82" i="56" s="1"/>
  <c r="F83" i="56" s="1"/>
  <c r="F84" i="56" s="1"/>
  <c r="F85" i="56" s="1"/>
  <c r="F86" i="56" s="1"/>
  <c r="F87" i="56" s="1"/>
  <c r="F88" i="56" s="1"/>
  <c r="F89" i="56" s="1"/>
  <c r="F90" i="56" s="1"/>
  <c r="F91" i="56" s="1"/>
  <c r="F92" i="56" s="1"/>
  <c r="F93" i="56" s="1"/>
  <c r="F94" i="56" s="1"/>
  <c r="F95" i="56" s="1"/>
  <c r="F96" i="56" s="1"/>
  <c r="F97" i="56" s="1"/>
  <c r="F98" i="56" s="1"/>
  <c r="F99" i="56" s="1"/>
  <c r="F100" i="56" s="1"/>
  <c r="F101" i="56" s="1"/>
  <c r="F102" i="56" s="1"/>
  <c r="F103" i="56" s="1"/>
  <c r="F104" i="56" s="1"/>
  <c r="F105" i="56" s="1"/>
  <c r="F106" i="56" s="1"/>
  <c r="F107" i="56" s="1"/>
  <c r="F108" i="56" s="1"/>
  <c r="F109" i="56" s="1"/>
  <c r="F110" i="56" s="1"/>
  <c r="F111" i="56" s="1"/>
  <c r="F112" i="56" s="1"/>
  <c r="F113" i="56" s="1"/>
  <c r="F114" i="56" s="1"/>
  <c r="F115" i="56" s="1"/>
  <c r="F116" i="56" s="1"/>
  <c r="F117" i="56" s="1"/>
  <c r="F118" i="56" s="1"/>
  <c r="F119" i="56" s="1"/>
  <c r="F120" i="56" s="1"/>
  <c r="F121" i="56" s="1"/>
  <c r="F122" i="56" s="1"/>
  <c r="F123" i="56" s="1"/>
  <c r="F124" i="56" s="1"/>
  <c r="F125" i="56" s="1"/>
  <c r="F126" i="56" s="1"/>
  <c r="F127" i="56" s="1"/>
  <c r="F128" i="56" s="1"/>
  <c r="F129" i="56" s="1"/>
  <c r="F130" i="56" s="1"/>
  <c r="F131" i="56" s="1"/>
  <c r="F132" i="56" s="1"/>
  <c r="F133" i="56" s="1"/>
  <c r="F134" i="56" s="1"/>
  <c r="F135" i="56" s="1"/>
  <c r="F136" i="56" s="1"/>
  <c r="F137" i="56" s="1"/>
  <c r="F138" i="56" s="1"/>
  <c r="F139" i="56" s="1"/>
  <c r="F140" i="56" s="1"/>
  <c r="F141" i="56" s="1"/>
  <c r="F142" i="56" s="1"/>
  <c r="F143" i="56" s="1"/>
  <c r="F144" i="56" s="1"/>
  <c r="C25" i="61"/>
  <c r="C24" i="61"/>
  <c r="C23" i="61"/>
  <c r="C22" i="61"/>
  <c r="C21" i="61"/>
  <c r="C20" i="61"/>
  <c r="C19" i="61"/>
  <c r="C16" i="61"/>
  <c r="C15" i="61"/>
  <c r="C14" i="61"/>
  <c r="C13" i="61"/>
  <c r="C12" i="61"/>
  <c r="C27" i="60"/>
  <c r="C26" i="60"/>
  <c r="C25" i="60"/>
  <c r="C24" i="60"/>
  <c r="C23" i="60"/>
  <c r="C22" i="60"/>
  <c r="C21" i="60"/>
  <c r="C18" i="60"/>
  <c r="C17" i="60"/>
  <c r="C16" i="60"/>
  <c r="C15" i="60"/>
  <c r="C14" i="60"/>
  <c r="F103" i="59" l="1"/>
  <c r="D160" i="56"/>
  <c r="F160" i="56" s="1"/>
  <c r="C19" i="60"/>
  <c r="C17" i="61"/>
  <c r="C28" i="60"/>
  <c r="C26" i="61"/>
  <c r="H104" i="59"/>
  <c r="G105" i="59" s="1"/>
  <c r="H146" i="56"/>
  <c r="H147" i="56" s="1"/>
  <c r="F145" i="56"/>
  <c r="F146" i="56" s="1"/>
  <c r="F147" i="56" s="1"/>
  <c r="F148" i="56" s="1"/>
  <c r="F149" i="56" s="1"/>
  <c r="F150" i="56" s="1"/>
  <c r="F151" i="56" s="1"/>
  <c r="F152" i="56" s="1"/>
  <c r="F153" i="56" s="1"/>
  <c r="F154" i="56" s="1"/>
  <c r="F155" i="56" s="1"/>
  <c r="F156" i="56" s="1"/>
  <c r="F157" i="56" s="1"/>
  <c r="F158" i="56" s="1"/>
  <c r="F159" i="56" s="1"/>
  <c r="F7" i="59"/>
  <c r="F8" i="59" s="1"/>
  <c r="F9" i="59" s="1"/>
  <c r="F10" i="59" s="1"/>
  <c r="F11" i="59" s="1"/>
  <c r="F12" i="59" s="1"/>
  <c r="F13" i="59" s="1"/>
  <c r="F14" i="59" s="1"/>
  <c r="F15" i="59" s="1"/>
  <c r="F16" i="59" s="1"/>
  <c r="F17" i="59" s="1"/>
  <c r="H426" i="71"/>
  <c r="C29" i="60" l="1"/>
  <c r="C27" i="61"/>
  <c r="G7" i="71" l="1"/>
  <c r="G426" i="71" s="1"/>
  <c r="I426" i="71" s="1"/>
  <c r="I7" i="71" l="1"/>
  <c r="I8" i="71" s="1"/>
  <c r="I9" i="71" s="1"/>
  <c r="I10" i="71" s="1"/>
  <c r="I11" i="71" s="1"/>
  <c r="I12" i="71" s="1"/>
  <c r="I13" i="71" s="1"/>
  <c r="I14" i="71" s="1"/>
  <c r="I15" i="71" s="1"/>
  <c r="I16" i="71" s="1"/>
  <c r="I17" i="71" s="1"/>
  <c r="I18" i="71" s="1"/>
  <c r="I19" i="71" s="1"/>
  <c r="I20" i="71" s="1"/>
  <c r="I21" i="71" s="1"/>
  <c r="I22" i="71" s="1"/>
  <c r="I23" i="71" s="1"/>
  <c r="I24" i="71" s="1"/>
  <c r="I25" i="71" s="1"/>
  <c r="I26" i="71" s="1"/>
  <c r="I27" i="71" s="1"/>
  <c r="I28" i="71" s="1"/>
  <c r="I29" i="71" s="1"/>
  <c r="I30" i="71" s="1"/>
  <c r="I31" i="71" s="1"/>
  <c r="I32" i="71" s="1"/>
  <c r="I33" i="71" s="1"/>
  <c r="I34" i="71" s="1"/>
  <c r="I35" i="71" s="1"/>
  <c r="I36" i="71" s="1"/>
  <c r="I37" i="71" s="1"/>
  <c r="I38" i="71" s="1"/>
  <c r="I39" i="71" s="1"/>
  <c r="I40" i="71" s="1"/>
  <c r="I41" i="71" s="1"/>
  <c r="I42" i="71" s="1"/>
  <c r="I43" i="71" s="1"/>
  <c r="I44" i="71" s="1"/>
  <c r="I45" i="71" s="1"/>
  <c r="I46" i="71" s="1"/>
  <c r="I47" i="71" s="1"/>
  <c r="I48" i="71" s="1"/>
  <c r="I49" i="71" s="1"/>
  <c r="I50" i="71" s="1"/>
  <c r="I51" i="71" s="1"/>
  <c r="I52" i="71" s="1"/>
  <c r="I53" i="71" s="1"/>
  <c r="I54" i="71" s="1"/>
  <c r="I55" i="71" s="1"/>
  <c r="I56" i="71" s="1"/>
  <c r="I57" i="71" s="1"/>
  <c r="I58" i="71" s="1"/>
  <c r="I59" i="71" s="1"/>
  <c r="I60" i="71" s="1"/>
  <c r="I61" i="71" s="1"/>
  <c r="I62" i="71" s="1"/>
  <c r="I63" i="71" s="1"/>
  <c r="I64" i="71" s="1"/>
  <c r="I65" i="71" s="1"/>
  <c r="I66" i="71" s="1"/>
  <c r="I67" i="71" s="1"/>
  <c r="I68" i="71" s="1"/>
  <c r="I69" i="71" s="1"/>
  <c r="I70" i="71" s="1"/>
  <c r="I71" i="71" s="1"/>
  <c r="I72" i="71" s="1"/>
  <c r="I73" i="71" s="1"/>
  <c r="I74" i="71" s="1"/>
  <c r="I75" i="71" s="1"/>
  <c r="I76" i="71" s="1"/>
  <c r="I77" i="71" s="1"/>
  <c r="I78" i="71" s="1"/>
  <c r="I79" i="71" s="1"/>
  <c r="I80" i="71" s="1"/>
  <c r="I81" i="71" s="1"/>
  <c r="I82" i="71" s="1"/>
  <c r="I83" i="71" s="1"/>
  <c r="I84" i="71" s="1"/>
  <c r="I85" i="71" s="1"/>
  <c r="I86" i="71" s="1"/>
  <c r="I87" i="71" s="1"/>
  <c r="I88" i="71" s="1"/>
  <c r="I89" i="71" s="1"/>
  <c r="I90" i="71" s="1"/>
  <c r="I91" i="71" s="1"/>
  <c r="I92" i="71" s="1"/>
  <c r="I93" i="71" s="1"/>
  <c r="I94" i="71" s="1"/>
  <c r="I95" i="71" s="1"/>
  <c r="I96" i="71" s="1"/>
  <c r="I97" i="71" s="1"/>
  <c r="I98" i="71" s="1"/>
  <c r="I99" i="71" s="1"/>
  <c r="I100" i="71" s="1"/>
  <c r="I101" i="71" s="1"/>
  <c r="I102" i="71" s="1"/>
  <c r="I103" i="71" s="1"/>
  <c r="I104" i="71" s="1"/>
  <c r="I105" i="71" s="1"/>
  <c r="I106" i="71" s="1"/>
  <c r="I107" i="71" s="1"/>
  <c r="I108" i="71" s="1"/>
  <c r="I109" i="71" s="1"/>
  <c r="I110" i="71" s="1"/>
  <c r="I111" i="71" s="1"/>
  <c r="I112" i="71" s="1"/>
  <c r="I113" i="71" s="1"/>
  <c r="I114" i="71" s="1"/>
  <c r="I115" i="71" s="1"/>
  <c r="I116" i="71" s="1"/>
  <c r="I117" i="71" s="1"/>
  <c r="I118" i="71" s="1"/>
  <c r="I119" i="71" s="1"/>
  <c r="I120" i="71" s="1"/>
  <c r="I121" i="71" s="1"/>
  <c r="I122" i="71" s="1"/>
  <c r="I123" i="71" s="1"/>
  <c r="I124" i="71" s="1"/>
  <c r="I125" i="71" s="1"/>
  <c r="I126" i="71" s="1"/>
  <c r="I127" i="71" s="1"/>
  <c r="I128" i="71" s="1"/>
  <c r="I129" i="71" s="1"/>
  <c r="I130" i="71" s="1"/>
  <c r="I131" i="71" s="1"/>
  <c r="I132" i="71" s="1"/>
  <c r="I133" i="71" s="1"/>
  <c r="I134" i="71" s="1"/>
  <c r="I135" i="71" s="1"/>
  <c r="I136" i="71" s="1"/>
  <c r="I137" i="71" s="1"/>
  <c r="I138" i="71" s="1"/>
  <c r="I139" i="71" s="1"/>
  <c r="I140" i="71" s="1"/>
  <c r="I141" i="71" s="1"/>
  <c r="I142" i="71" s="1"/>
  <c r="I143" i="71" s="1"/>
  <c r="I144" i="71" s="1"/>
  <c r="I145" i="71" s="1"/>
  <c r="I146" i="71" s="1"/>
  <c r="I147" i="71" s="1"/>
  <c r="I148" i="71" s="1"/>
  <c r="I149" i="71" s="1"/>
  <c r="I150" i="71" s="1"/>
  <c r="I151" i="71" s="1"/>
  <c r="I152" i="71" s="1"/>
  <c r="I153" i="71" s="1"/>
  <c r="I154" i="71" s="1"/>
  <c r="I155" i="71" s="1"/>
  <c r="I156" i="71" s="1"/>
  <c r="I157" i="71" s="1"/>
  <c r="I158" i="71" s="1"/>
  <c r="I159" i="71" s="1"/>
  <c r="I160" i="71" s="1"/>
  <c r="I161" i="71" s="1"/>
  <c r="I162" i="71" s="1"/>
  <c r="I163" i="71" s="1"/>
  <c r="I164" i="71" s="1"/>
  <c r="I165" i="71" s="1"/>
  <c r="I166" i="71" s="1"/>
  <c r="I167" i="71" s="1"/>
  <c r="I168" i="71" s="1"/>
  <c r="I169" i="71" s="1"/>
  <c r="I170" i="71" s="1"/>
  <c r="I171" i="71" s="1"/>
  <c r="I172" i="71" s="1"/>
  <c r="I173" i="71" s="1"/>
  <c r="I174" i="71" s="1"/>
  <c r="I175" i="71" s="1"/>
  <c r="I176" i="71" s="1"/>
  <c r="I177" i="71" s="1"/>
  <c r="I178" i="71" s="1"/>
  <c r="I179" i="71" s="1"/>
  <c r="I180" i="71" s="1"/>
  <c r="I181" i="71" s="1"/>
  <c r="I182" i="71" s="1"/>
  <c r="I183" i="71" s="1"/>
  <c r="I184" i="71" s="1"/>
  <c r="N248" i="71" l="1"/>
  <c r="I185" i="71"/>
  <c r="I186" i="71" s="1"/>
  <c r="I187" i="71" s="1"/>
  <c r="I188" i="71" s="1"/>
  <c r="I189" i="71" s="1"/>
  <c r="I190" i="71" s="1"/>
  <c r="I191" i="71" s="1"/>
  <c r="I192" i="71" s="1"/>
  <c r="I193" i="71" s="1"/>
  <c r="I194" i="71" s="1"/>
  <c r="I195" i="71" s="1"/>
  <c r="I196" i="71" s="1"/>
  <c r="I197" i="71" s="1"/>
  <c r="I198" i="71" s="1"/>
  <c r="I199" i="71" s="1"/>
  <c r="I200" i="71" s="1"/>
  <c r="I201" i="71" s="1"/>
  <c r="I202" i="71" s="1"/>
  <c r="I203" i="71" s="1"/>
  <c r="I204" i="71" s="1"/>
  <c r="I205" i="71" s="1"/>
  <c r="I206" i="71" s="1"/>
  <c r="I207" i="71" s="1"/>
  <c r="I208" i="71" s="1"/>
  <c r="I209" i="71" s="1"/>
  <c r="I210" i="71" s="1"/>
  <c r="I211" i="71" s="1"/>
  <c r="I212" i="71" s="1"/>
  <c r="I213" i="71" s="1"/>
  <c r="I214" i="71" s="1"/>
  <c r="I215" i="71" s="1"/>
  <c r="I216" i="71" s="1"/>
  <c r="I217" i="71" s="1"/>
  <c r="I218" i="71" s="1"/>
  <c r="I219" i="71" s="1"/>
  <c r="I220" i="71" s="1"/>
  <c r="I221" i="71" s="1"/>
  <c r="I222" i="71" s="1"/>
  <c r="I223" i="71" s="1"/>
  <c r="I224" i="71" s="1"/>
  <c r="I225" i="71" s="1"/>
  <c r="I226" i="71" s="1"/>
  <c r="I227" i="71" s="1"/>
  <c r="I228" i="71" s="1"/>
  <c r="I229" i="71" s="1"/>
  <c r="I230" i="71" s="1"/>
  <c r="I231" i="71" s="1"/>
  <c r="I232" i="71" s="1"/>
  <c r="I233" i="71" s="1"/>
  <c r="I234" i="71" s="1"/>
  <c r="I235" i="71" s="1"/>
  <c r="I236" i="71" s="1"/>
  <c r="I237" i="71" s="1"/>
  <c r="I238" i="71" s="1"/>
  <c r="I239" i="71" s="1"/>
  <c r="I240" i="71" s="1"/>
  <c r="I241" i="71" s="1"/>
  <c r="I242" i="71" s="1"/>
  <c r="I243" i="71" s="1"/>
  <c r="I244" i="71" s="1"/>
  <c r="I245" i="71" s="1"/>
  <c r="I246" i="71" s="1"/>
  <c r="I247" i="71" s="1"/>
  <c r="I248" i="71" s="1"/>
  <c r="I249" i="71" s="1"/>
  <c r="I250" i="71" s="1"/>
  <c r="I251" i="71" s="1"/>
  <c r="I252" i="71" s="1"/>
  <c r="I253" i="71" s="1"/>
  <c r="I254" i="71" s="1"/>
  <c r="I255" i="71" s="1"/>
  <c r="I256" i="71" s="1"/>
  <c r="I257" i="71" s="1"/>
  <c r="I258" i="71" s="1"/>
  <c r="I259" i="71" s="1"/>
  <c r="I260" i="71" s="1"/>
  <c r="I261" i="71" s="1"/>
  <c r="I262" i="71" s="1"/>
  <c r="I263" i="71" s="1"/>
  <c r="I264" i="71" s="1"/>
  <c r="I265" i="71" s="1"/>
  <c r="I266" i="71" s="1"/>
  <c r="I267" i="71" s="1"/>
  <c r="I268" i="71" s="1"/>
  <c r="I269" i="71" s="1"/>
  <c r="I270" i="71" s="1"/>
  <c r="I271" i="71" s="1"/>
  <c r="I272" i="71" s="1"/>
  <c r="I273" i="71" s="1"/>
  <c r="I274" i="71" s="1"/>
  <c r="I275" i="71" s="1"/>
  <c r="I276" i="71" s="1"/>
  <c r="I277" i="71" s="1"/>
  <c r="I278" i="71" s="1"/>
  <c r="I279" i="71" s="1"/>
  <c r="I280" i="71" s="1"/>
  <c r="I281" i="71" s="1"/>
  <c r="I282" i="71" s="1"/>
  <c r="I283" i="71" s="1"/>
  <c r="I284" i="71" s="1"/>
  <c r="I285" i="71" s="1"/>
  <c r="I286" i="71" s="1"/>
  <c r="I287" i="71" s="1"/>
  <c r="I288" i="71" s="1"/>
  <c r="I289" i="71" s="1"/>
  <c r="I290" i="71" s="1"/>
  <c r="I291" i="71" s="1"/>
  <c r="I292" i="71" s="1"/>
  <c r="I293" i="71" s="1"/>
  <c r="I294" i="71" s="1"/>
  <c r="I295" i="71" s="1"/>
  <c r="I296" i="71" s="1"/>
  <c r="I297" i="71" s="1"/>
  <c r="I298" i="71" s="1"/>
  <c r="I299" i="71" s="1"/>
  <c r="I300" i="71" s="1"/>
  <c r="I301" i="71" s="1"/>
  <c r="I302" i="71" s="1"/>
  <c r="I303" i="71" s="1"/>
  <c r="I304" i="71" s="1"/>
  <c r="I305" i="71" s="1"/>
  <c r="I306" i="71" s="1"/>
  <c r="I307" i="71" s="1"/>
  <c r="I308" i="71" s="1"/>
  <c r="I309" i="71" s="1"/>
  <c r="I310" i="71" s="1"/>
  <c r="I311" i="71" s="1"/>
  <c r="I312" i="71" s="1"/>
  <c r="I313" i="71" s="1"/>
  <c r="I314" i="71" s="1"/>
  <c r="I315" i="71" s="1"/>
  <c r="I316" i="71" s="1"/>
  <c r="I317" i="71" s="1"/>
  <c r="I318" i="71" s="1"/>
  <c r="I319" i="71" s="1"/>
  <c r="I320" i="71" s="1"/>
  <c r="I321" i="71" s="1"/>
  <c r="I322" i="71" s="1"/>
  <c r="I323" i="71" s="1"/>
  <c r="I324" i="71" s="1"/>
  <c r="I325" i="71" s="1"/>
  <c r="I326" i="71" s="1"/>
  <c r="I327" i="71" s="1"/>
  <c r="I328" i="71" s="1"/>
  <c r="I329" i="71" s="1"/>
  <c r="I330" i="71" s="1"/>
  <c r="I331" i="71" s="1"/>
  <c r="I332" i="71" s="1"/>
  <c r="I333" i="71" s="1"/>
  <c r="I334" i="71" s="1"/>
  <c r="I335" i="71" s="1"/>
  <c r="I336" i="71" s="1"/>
  <c r="I337" i="71" s="1"/>
  <c r="I338" i="71" s="1"/>
  <c r="I339" i="71" s="1"/>
  <c r="I340" i="71" s="1"/>
  <c r="I341" i="71" s="1"/>
  <c r="I342" i="71" s="1"/>
  <c r="I343" i="71" s="1"/>
  <c r="I344" i="71" s="1"/>
  <c r="I345" i="71" s="1"/>
  <c r="I346" i="71" s="1"/>
  <c r="I347" i="71" s="1"/>
  <c r="I348" i="71" s="1"/>
  <c r="I349" i="71" s="1"/>
  <c r="I350" i="71" s="1"/>
  <c r="I351" i="71" s="1"/>
  <c r="I352" i="71" s="1"/>
  <c r="I353" i="71" s="1"/>
  <c r="I354" i="71" s="1"/>
  <c r="I355" i="71" s="1"/>
  <c r="I356" i="71" s="1"/>
  <c r="I357" i="71" s="1"/>
  <c r="I358" i="71" s="1"/>
  <c r="I359" i="71" s="1"/>
  <c r="I360" i="71" s="1"/>
  <c r="I361" i="71" s="1"/>
  <c r="I362" i="71" s="1"/>
  <c r="I363" i="71" s="1"/>
  <c r="I364" i="71" s="1"/>
  <c r="I365" i="71" s="1"/>
  <c r="I366" i="71" s="1"/>
  <c r="I367" i="71" s="1"/>
  <c r="I368" i="71" s="1"/>
  <c r="I369" i="71" s="1"/>
  <c r="I370" i="71" s="1"/>
  <c r="I371" i="71" s="1"/>
  <c r="I372" i="71" s="1"/>
  <c r="I373" i="71" s="1"/>
  <c r="I374" i="71" s="1"/>
  <c r="I375" i="71" s="1"/>
  <c r="I376" i="71" s="1"/>
  <c r="I377" i="71" s="1"/>
  <c r="I378" i="71" s="1"/>
  <c r="I379" i="71" s="1"/>
  <c r="I380" i="71" s="1"/>
  <c r="I381" i="71" s="1"/>
  <c r="I382" i="71" s="1"/>
  <c r="I383" i="71" s="1"/>
  <c r="I384" i="71" s="1"/>
  <c r="I385" i="71" s="1"/>
  <c r="I386" i="71" s="1"/>
  <c r="I387" i="71" s="1"/>
  <c r="I388" i="71" s="1"/>
  <c r="I389" i="71" s="1"/>
  <c r="I390" i="71" s="1"/>
  <c r="I391" i="71" s="1"/>
  <c r="I392" i="71" s="1"/>
  <c r="I393" i="71" s="1"/>
  <c r="I394" i="71" s="1"/>
  <c r="I395" i="71" s="1"/>
  <c r="I396" i="71" s="1"/>
  <c r="I397" i="71" s="1"/>
  <c r="I398" i="71" s="1"/>
  <c r="I399" i="71" s="1"/>
  <c r="I400" i="71" s="1"/>
  <c r="I401" i="71" s="1"/>
  <c r="I402" i="71" s="1"/>
  <c r="I403" i="71" s="1"/>
  <c r="I404" i="71" s="1"/>
  <c r="I405" i="71" s="1"/>
  <c r="I406" i="71" s="1"/>
  <c r="I407" i="71" s="1"/>
  <c r="I408" i="71" s="1"/>
  <c r="I409" i="71" s="1"/>
  <c r="I410" i="71" s="1"/>
  <c r="J191" i="71" l="1"/>
  <c r="J192" i="71" s="1"/>
  <c r="J193" i="71" s="1"/>
  <c r="J194" i="71" s="1"/>
  <c r="L247" i="71" s="1"/>
  <c r="L248" i="71" s="1"/>
  <c r="G7" i="82" l="1"/>
  <c r="I7" i="82" l="1"/>
  <c r="I8" i="82" s="1"/>
  <c r="I9" i="82" s="1"/>
  <c r="I10" i="82" s="1"/>
  <c r="I11" i="82" s="1"/>
  <c r="I12" i="82" s="1"/>
  <c r="I13" i="82" s="1"/>
  <c r="I14" i="82" s="1"/>
  <c r="I15" i="82" s="1"/>
  <c r="I16" i="82" s="1"/>
  <c r="I17" i="82" s="1"/>
  <c r="I18" i="82" s="1"/>
  <c r="I19" i="82" s="1"/>
  <c r="I20" i="82" s="1"/>
  <c r="I21" i="82" s="1"/>
  <c r="I22" i="82" s="1"/>
  <c r="I23" i="82" s="1"/>
  <c r="I24" i="82" s="1"/>
  <c r="I25" i="82" s="1"/>
  <c r="I26" i="82" s="1"/>
  <c r="I27" i="82" s="1"/>
  <c r="I28" i="82" s="1"/>
  <c r="I29" i="82" s="1"/>
  <c r="I30" i="82" s="1"/>
  <c r="I31" i="82" s="1"/>
  <c r="I32" i="82" s="1"/>
  <c r="I33" i="82" s="1"/>
  <c r="I34" i="82" s="1"/>
  <c r="I35" i="82" s="1"/>
  <c r="I36" i="82" s="1"/>
  <c r="I37" i="82" s="1"/>
  <c r="I38" i="82" s="1"/>
  <c r="I39" i="82" s="1"/>
  <c r="I40" i="82" s="1"/>
  <c r="I41" i="82" s="1"/>
  <c r="I42" i="82" s="1"/>
  <c r="I43" i="82" s="1"/>
  <c r="I44" i="82" s="1"/>
  <c r="I45" i="82" s="1"/>
  <c r="I46" i="82" s="1"/>
  <c r="I47" i="82" s="1"/>
  <c r="I48" i="82" s="1"/>
  <c r="I49" i="82" s="1"/>
  <c r="I50" i="82" s="1"/>
  <c r="I51" i="82" s="1"/>
  <c r="I52" i="82" s="1"/>
  <c r="I53" i="82" s="1"/>
  <c r="I54" i="82" s="1"/>
  <c r="I55" i="82" s="1"/>
  <c r="I56" i="82" s="1"/>
  <c r="I310" i="82"/>
  <c r="G7" i="83" s="1"/>
  <c r="G7" i="81"/>
  <c r="I310" i="83" l="1"/>
  <c r="I7" i="83"/>
  <c r="I8" i="83" s="1"/>
  <c r="I9" i="83" s="1"/>
  <c r="I10" i="83" s="1"/>
  <c r="I11" i="83" s="1"/>
  <c r="I12" i="83" s="1"/>
  <c r="I13" i="83" s="1"/>
  <c r="I14" i="83" s="1"/>
  <c r="I15" i="83" s="1"/>
  <c r="I16" i="83" s="1"/>
  <c r="I17" i="83" s="1"/>
  <c r="I18" i="83" s="1"/>
  <c r="I19" i="83" s="1"/>
  <c r="I20" i="83" s="1"/>
  <c r="I21" i="83" s="1"/>
  <c r="I22" i="83" s="1"/>
  <c r="I23" i="83" s="1"/>
  <c r="I24" i="83" s="1"/>
  <c r="I25" i="83" s="1"/>
  <c r="I26" i="83" s="1"/>
  <c r="I27" i="83" s="1"/>
  <c r="I28" i="83" s="1"/>
  <c r="I29" i="83" s="1"/>
  <c r="I30" i="83" s="1"/>
  <c r="I31" i="83" s="1"/>
  <c r="I32" i="83" s="1"/>
  <c r="I33" i="83" s="1"/>
  <c r="I34" i="83" s="1"/>
  <c r="I35" i="83" s="1"/>
  <c r="I36" i="83" s="1"/>
  <c r="I37" i="83" s="1"/>
  <c r="I38" i="83" s="1"/>
  <c r="I39" i="83" s="1"/>
  <c r="I40" i="83" s="1"/>
  <c r="I41" i="83" s="1"/>
  <c r="I42" i="83" s="1"/>
  <c r="I43" i="83" s="1"/>
  <c r="I44" i="83" s="1"/>
  <c r="I45" i="83" s="1"/>
  <c r="I46" i="83" s="1"/>
  <c r="I47" i="83" s="1"/>
  <c r="I48" i="83" s="1"/>
  <c r="I49" i="83" s="1"/>
  <c r="I50" i="83" s="1"/>
  <c r="I51" i="83" s="1"/>
  <c r="I52" i="83" s="1"/>
  <c r="I53" i="83" s="1"/>
  <c r="I54" i="83" s="1"/>
  <c r="I55" i="83" s="1"/>
  <c r="I56" i="83" s="1"/>
  <c r="I57" i="83" s="1"/>
  <c r="I58" i="83" s="1"/>
  <c r="I59" i="83" s="1"/>
  <c r="I60" i="83" s="1"/>
  <c r="I61" i="83" s="1"/>
  <c r="I62" i="83" s="1"/>
  <c r="I63" i="83" s="1"/>
  <c r="I64" i="83" s="1"/>
  <c r="I65" i="83" s="1"/>
  <c r="I66" i="83" s="1"/>
  <c r="I67" i="83" s="1"/>
  <c r="I68" i="83" s="1"/>
  <c r="I69" i="83" s="1"/>
  <c r="I70" i="83" s="1"/>
  <c r="I71" i="83" s="1"/>
  <c r="I72" i="83" s="1"/>
  <c r="I73" i="83" s="1"/>
  <c r="I74" i="83" s="1"/>
  <c r="I75" i="83" s="1"/>
  <c r="I76" i="83" s="1"/>
  <c r="I77" i="83" s="1"/>
  <c r="I78" i="83" s="1"/>
  <c r="I79" i="83" s="1"/>
  <c r="I80" i="83" s="1"/>
  <c r="I81" i="83" s="1"/>
  <c r="I82" i="83" s="1"/>
  <c r="I83" i="83" s="1"/>
  <c r="I84" i="83" s="1"/>
  <c r="I85" i="83" s="1"/>
  <c r="I86" i="83" s="1"/>
  <c r="I87" i="83" s="1"/>
  <c r="I88" i="83" s="1"/>
  <c r="I89" i="83" s="1"/>
  <c r="I90" i="83" s="1"/>
  <c r="I91" i="83" s="1"/>
  <c r="I92" i="83" s="1"/>
  <c r="I93" i="83" s="1"/>
  <c r="I94" i="83" s="1"/>
  <c r="I95" i="83" s="1"/>
  <c r="I96" i="83" s="1"/>
  <c r="I97" i="83" s="1"/>
  <c r="I98" i="83" s="1"/>
  <c r="I99" i="83" s="1"/>
  <c r="I100" i="83" s="1"/>
  <c r="I101" i="83" s="1"/>
  <c r="I102" i="83" s="1"/>
  <c r="I103" i="83" s="1"/>
  <c r="I104" i="83" s="1"/>
  <c r="I105" i="83" s="1"/>
  <c r="I106" i="83" s="1"/>
  <c r="I107" i="83" s="1"/>
  <c r="I108" i="83" s="1"/>
  <c r="I109" i="83" s="1"/>
  <c r="I110" i="83" s="1"/>
  <c r="I111" i="83" s="1"/>
  <c r="I112" i="83" s="1"/>
  <c r="I113" i="83" s="1"/>
  <c r="I114" i="83" s="1"/>
  <c r="I115" i="83" s="1"/>
  <c r="I116" i="83" s="1"/>
  <c r="I117" i="83" s="1"/>
  <c r="I118" i="83" s="1"/>
  <c r="I119" i="83" s="1"/>
  <c r="I120" i="83" s="1"/>
  <c r="I121" i="83" s="1"/>
  <c r="I122" i="83" s="1"/>
  <c r="I123" i="83" s="1"/>
  <c r="I124" i="83" s="1"/>
  <c r="I125" i="83" s="1"/>
  <c r="I126" i="83" s="1"/>
  <c r="I127" i="83" s="1"/>
  <c r="I128" i="83" s="1"/>
  <c r="I129" i="83" s="1"/>
  <c r="I130" i="83" s="1"/>
  <c r="I131" i="83" s="1"/>
  <c r="I132" i="83" s="1"/>
  <c r="I133" i="83" s="1"/>
  <c r="I134" i="83" s="1"/>
  <c r="I135" i="83" s="1"/>
  <c r="I136" i="83" s="1"/>
  <c r="I137" i="83" s="1"/>
  <c r="I138" i="83" s="1"/>
  <c r="I139" i="83" s="1"/>
  <c r="I140" i="83" s="1"/>
  <c r="I141" i="83" s="1"/>
  <c r="I142" i="83" s="1"/>
  <c r="I143" i="83" s="1"/>
  <c r="I144" i="83" s="1"/>
  <c r="I145" i="83" s="1"/>
  <c r="I146" i="83" s="1"/>
  <c r="I147" i="83" s="1"/>
  <c r="I148" i="83" s="1"/>
  <c r="I149" i="83" s="1"/>
  <c r="I150" i="83" s="1"/>
  <c r="I151" i="83" s="1"/>
  <c r="I152" i="83" s="1"/>
  <c r="I153" i="83" s="1"/>
  <c r="I154" i="83" s="1"/>
  <c r="I155" i="83" s="1"/>
  <c r="I156" i="83" s="1"/>
  <c r="I157" i="83" s="1"/>
  <c r="I158" i="83" s="1"/>
  <c r="I159" i="83" s="1"/>
  <c r="I160" i="83" s="1"/>
  <c r="I161" i="83" s="1"/>
  <c r="I162" i="83" s="1"/>
  <c r="I163" i="83" s="1"/>
  <c r="I164" i="83" s="1"/>
  <c r="I165" i="83" s="1"/>
  <c r="I166" i="83" s="1"/>
  <c r="I167" i="83" s="1"/>
  <c r="I168" i="83" s="1"/>
  <c r="I169" i="83" s="1"/>
  <c r="I170" i="83" s="1"/>
  <c r="I171" i="83" s="1"/>
  <c r="I172" i="83" s="1"/>
  <c r="I173" i="83" s="1"/>
  <c r="I174" i="83" s="1"/>
  <c r="I175" i="83" s="1"/>
  <c r="I176" i="83" s="1"/>
  <c r="I177" i="83" s="1"/>
  <c r="I178" i="83" s="1"/>
  <c r="I179" i="83" s="1"/>
  <c r="I180" i="83" s="1"/>
  <c r="I181" i="83" s="1"/>
  <c r="I182" i="83" s="1"/>
  <c r="I183" i="83" s="1"/>
  <c r="I184" i="83" s="1"/>
  <c r="I185" i="83" s="1"/>
  <c r="I186" i="83" s="1"/>
  <c r="I187" i="83" s="1"/>
  <c r="I188" i="83" s="1"/>
  <c r="I189" i="83" s="1"/>
  <c r="I190" i="83" s="1"/>
  <c r="I191" i="83" s="1"/>
  <c r="I192" i="83" s="1"/>
  <c r="I193" i="83" s="1"/>
  <c r="I194" i="83" s="1"/>
  <c r="I195" i="83" s="1"/>
  <c r="I196" i="83" s="1"/>
  <c r="I197" i="83" s="1"/>
  <c r="I198" i="83" s="1"/>
  <c r="I199" i="83" s="1"/>
  <c r="I200" i="83" s="1"/>
  <c r="I201" i="83" s="1"/>
  <c r="I202" i="83" s="1"/>
  <c r="I203" i="83" s="1"/>
  <c r="I204" i="83" s="1"/>
  <c r="I205" i="83" s="1"/>
  <c r="I206" i="83" s="1"/>
  <c r="I207" i="83" s="1"/>
  <c r="I208" i="83" s="1"/>
  <c r="I209" i="83" s="1"/>
  <c r="I210" i="83" s="1"/>
  <c r="I211" i="83" s="1"/>
  <c r="I212" i="83" s="1"/>
  <c r="I213" i="83" s="1"/>
  <c r="I214" i="83" s="1"/>
  <c r="I215" i="83" s="1"/>
  <c r="I216" i="83" s="1"/>
  <c r="I217" i="83" s="1"/>
  <c r="I218" i="83" s="1"/>
  <c r="I219" i="83" s="1"/>
  <c r="I220" i="83" s="1"/>
  <c r="I221" i="83" s="1"/>
  <c r="I222" i="83" s="1"/>
  <c r="I223" i="83" s="1"/>
  <c r="I224" i="83" s="1"/>
  <c r="I225" i="83" s="1"/>
  <c r="I226" i="83" s="1"/>
  <c r="I227" i="83" s="1"/>
  <c r="I228" i="83" s="1"/>
  <c r="I229" i="83" s="1"/>
  <c r="I230" i="83" s="1"/>
  <c r="I231" i="83" s="1"/>
  <c r="I232" i="83" s="1"/>
  <c r="I233" i="83" s="1"/>
  <c r="I234" i="83" s="1"/>
  <c r="I235" i="83" s="1"/>
  <c r="I236" i="83" s="1"/>
  <c r="I237" i="83" s="1"/>
  <c r="I238" i="83" s="1"/>
  <c r="I239" i="83" s="1"/>
  <c r="I240" i="83" s="1"/>
  <c r="I241" i="83" s="1"/>
  <c r="I242" i="83" s="1"/>
  <c r="I243" i="83" s="1"/>
  <c r="I244" i="83" s="1"/>
  <c r="I245" i="83" s="1"/>
  <c r="I246" i="83" s="1"/>
  <c r="I247" i="83" s="1"/>
  <c r="I248" i="83" s="1"/>
  <c r="I249" i="83" s="1"/>
  <c r="I250" i="83" s="1"/>
  <c r="I251" i="83" s="1"/>
  <c r="I252" i="83" s="1"/>
  <c r="I253" i="83" s="1"/>
  <c r="I254" i="83" s="1"/>
  <c r="I255" i="83" s="1"/>
  <c r="I256" i="83" s="1"/>
  <c r="I257" i="83" s="1"/>
  <c r="I258" i="83" s="1"/>
  <c r="I259" i="83" s="1"/>
  <c r="I260" i="83" s="1"/>
  <c r="I261" i="83" s="1"/>
  <c r="I262" i="83" s="1"/>
  <c r="I263" i="83" s="1"/>
  <c r="I264" i="83" s="1"/>
  <c r="I265" i="83" s="1"/>
  <c r="I266" i="83" s="1"/>
  <c r="I267" i="83" s="1"/>
  <c r="I268" i="83" s="1"/>
  <c r="I269" i="83" s="1"/>
  <c r="I270" i="83" s="1"/>
  <c r="I271" i="83" s="1"/>
  <c r="I272" i="83" s="1"/>
  <c r="I273" i="83" s="1"/>
  <c r="I274" i="83" s="1"/>
  <c r="I275" i="83" s="1"/>
  <c r="I276" i="83" s="1"/>
  <c r="I277" i="83" s="1"/>
  <c r="I278" i="83" s="1"/>
  <c r="I279" i="83" s="1"/>
  <c r="I280" i="83" s="1"/>
  <c r="I281" i="83" s="1"/>
  <c r="I282" i="83" s="1"/>
  <c r="I283" i="83" s="1"/>
  <c r="I284" i="83" s="1"/>
  <c r="I285" i="83" s="1"/>
  <c r="I286" i="83" s="1"/>
  <c r="I287" i="83" s="1"/>
  <c r="I288" i="83" s="1"/>
  <c r="I289" i="83" s="1"/>
  <c r="I290" i="83" s="1"/>
  <c r="I291" i="83" s="1"/>
  <c r="I292" i="83" s="1"/>
  <c r="I293" i="83" s="1"/>
  <c r="I294" i="83" s="1"/>
  <c r="I295" i="83" s="1"/>
  <c r="I296" i="83" s="1"/>
  <c r="I297" i="83" s="1"/>
  <c r="I298" i="83" s="1"/>
  <c r="I299" i="83" s="1"/>
  <c r="I300" i="83" s="1"/>
  <c r="I301" i="83" s="1"/>
  <c r="I57" i="82"/>
  <c r="I58" i="82" s="1"/>
  <c r="I59" i="82" s="1"/>
  <c r="I60" i="82" s="1"/>
  <c r="I61" i="82" s="1"/>
  <c r="I62" i="82" s="1"/>
  <c r="I63" i="82" s="1"/>
  <c r="I64" i="82" s="1"/>
  <c r="I65" i="82" s="1"/>
  <c r="I66" i="82" s="1"/>
  <c r="I67" i="82" s="1"/>
  <c r="I68" i="82" s="1"/>
  <c r="I69" i="82" s="1"/>
  <c r="I70" i="82" s="1"/>
  <c r="I71" i="82" s="1"/>
  <c r="I72" i="82" s="1"/>
  <c r="I73" i="82" s="1"/>
  <c r="I74" i="82" s="1"/>
  <c r="I75" i="82" s="1"/>
  <c r="I76" i="82" s="1"/>
  <c r="I77" i="82" s="1"/>
  <c r="I78" i="82" s="1"/>
  <c r="I79" i="82" s="1"/>
  <c r="I80" i="82" s="1"/>
  <c r="I81" i="82" s="1"/>
  <c r="I82" i="82" s="1"/>
  <c r="I83" i="82" s="1"/>
  <c r="I84" i="82" s="1"/>
  <c r="I85" i="82" s="1"/>
  <c r="I86" i="82" s="1"/>
  <c r="I87" i="82" s="1"/>
  <c r="I88" i="82" s="1"/>
  <c r="I89" i="82" s="1"/>
  <c r="I90" i="82" s="1"/>
  <c r="I91" i="82" s="1"/>
  <c r="I92" i="82" s="1"/>
  <c r="I93" i="82" s="1"/>
  <c r="I94" i="82" s="1"/>
  <c r="I95" i="82" s="1"/>
  <c r="I96" i="82" s="1"/>
  <c r="I97" i="82" s="1"/>
  <c r="I98" i="82" s="1"/>
  <c r="I99" i="82" s="1"/>
  <c r="I100" i="82" s="1"/>
  <c r="I101" i="82" s="1"/>
  <c r="I102" i="82" s="1"/>
  <c r="I103" i="82" s="1"/>
  <c r="I104" i="82" s="1"/>
  <c r="I105" i="82" s="1"/>
  <c r="I106" i="82" s="1"/>
  <c r="I107" i="82" s="1"/>
  <c r="I108" i="82" s="1"/>
  <c r="I109" i="82" s="1"/>
  <c r="I110" i="82" s="1"/>
  <c r="I111" i="82" s="1"/>
  <c r="I112" i="82" s="1"/>
  <c r="I113" i="82" s="1"/>
  <c r="I114" i="82" s="1"/>
  <c r="I115" i="82" s="1"/>
  <c r="I116" i="82" s="1"/>
  <c r="I117" i="82" s="1"/>
  <c r="I118" i="82" s="1"/>
  <c r="I119" i="82" s="1"/>
  <c r="I120" i="82" s="1"/>
  <c r="I121" i="82" s="1"/>
  <c r="I122" i="82" s="1"/>
  <c r="I123" i="82" s="1"/>
  <c r="I124" i="82" s="1"/>
  <c r="I125" i="82" s="1"/>
  <c r="I126" i="82" s="1"/>
  <c r="I127" i="82" s="1"/>
  <c r="I128" i="82" s="1"/>
  <c r="I129" i="82" s="1"/>
  <c r="I130" i="82" s="1"/>
  <c r="I131" i="82" s="1"/>
  <c r="I132" i="82" s="1"/>
  <c r="I133" i="82" s="1"/>
  <c r="I134" i="82" s="1"/>
  <c r="I135" i="82" s="1"/>
  <c r="I136" i="82" s="1"/>
  <c r="I137" i="82" s="1"/>
  <c r="I138" i="82" s="1"/>
  <c r="I139" i="82" s="1"/>
  <c r="I140" i="82" s="1"/>
  <c r="I141" i="82" s="1"/>
  <c r="I142" i="82" s="1"/>
  <c r="I143" i="82" s="1"/>
  <c r="I144" i="82" s="1"/>
  <c r="I145" i="82" s="1"/>
  <c r="I146" i="82" s="1"/>
  <c r="I147" i="82" s="1"/>
  <c r="I148" i="82" s="1"/>
  <c r="I149" i="82" s="1"/>
  <c r="I150" i="82" s="1"/>
  <c r="I151" i="82" s="1"/>
  <c r="I152" i="82" s="1"/>
  <c r="I153" i="82" s="1"/>
  <c r="I154" i="82" s="1"/>
  <c r="I155" i="82" s="1"/>
  <c r="I156" i="82" s="1"/>
  <c r="I157" i="82" s="1"/>
  <c r="I158" i="82" s="1"/>
  <c r="I159" i="82" s="1"/>
  <c r="I160" i="82" s="1"/>
  <c r="I161" i="82" s="1"/>
  <c r="I162" i="82" s="1"/>
  <c r="I163" i="82" s="1"/>
  <c r="I164" i="82" s="1"/>
  <c r="I165" i="82" s="1"/>
  <c r="I166" i="82" s="1"/>
  <c r="I167" i="82" s="1"/>
  <c r="I168" i="82" s="1"/>
  <c r="I169" i="82" s="1"/>
  <c r="I170" i="82" s="1"/>
  <c r="I171" i="82" s="1"/>
  <c r="I172" i="82" s="1"/>
  <c r="I173" i="82" s="1"/>
  <c r="I174" i="82" s="1"/>
  <c r="I175" i="82" s="1"/>
  <c r="I176" i="82" s="1"/>
  <c r="I177" i="82" s="1"/>
  <c r="I178" i="82" s="1"/>
  <c r="I179" i="82" s="1"/>
  <c r="I180" i="82" s="1"/>
  <c r="I181" i="82" s="1"/>
  <c r="I182" i="82" s="1"/>
  <c r="I183" i="82" s="1"/>
  <c r="I184" i="82" s="1"/>
  <c r="I185" i="82" s="1"/>
  <c r="I186" i="82" s="1"/>
  <c r="I187" i="82" s="1"/>
  <c r="I188" i="82" s="1"/>
  <c r="I189" i="82" s="1"/>
  <c r="I190" i="82" s="1"/>
  <c r="I191" i="82" s="1"/>
  <c r="I192" i="82" s="1"/>
  <c r="I193" i="82" s="1"/>
  <c r="I194" i="82" s="1"/>
  <c r="I195" i="82" s="1"/>
  <c r="I196" i="82" s="1"/>
  <c r="I197" i="82" s="1"/>
  <c r="I198" i="82" s="1"/>
  <c r="I199" i="82" s="1"/>
  <c r="I200" i="82" s="1"/>
  <c r="I201" i="82" s="1"/>
  <c r="I202" i="82" s="1"/>
  <c r="I203" i="82" s="1"/>
  <c r="I204" i="82" s="1"/>
  <c r="I205" i="82" s="1"/>
  <c r="I206" i="82" s="1"/>
  <c r="I207" i="82" s="1"/>
  <c r="I208" i="82" s="1"/>
  <c r="I209" i="82" s="1"/>
  <c r="I210" i="82" s="1"/>
  <c r="I211" i="82" s="1"/>
  <c r="I212" i="82" s="1"/>
  <c r="I213" i="82" s="1"/>
  <c r="I214" i="82" s="1"/>
  <c r="I215" i="82" s="1"/>
  <c r="I216" i="82" s="1"/>
  <c r="I217" i="82" s="1"/>
  <c r="I218" i="82" s="1"/>
  <c r="I219" i="82" s="1"/>
  <c r="I220" i="82" s="1"/>
  <c r="I221" i="82" s="1"/>
  <c r="I222" i="82" s="1"/>
  <c r="I223" i="82" s="1"/>
  <c r="I224" i="82" s="1"/>
  <c r="I225" i="82" s="1"/>
  <c r="I226" i="82" s="1"/>
  <c r="I227" i="82" s="1"/>
  <c r="I228" i="82" s="1"/>
  <c r="I229" i="82" s="1"/>
  <c r="I230" i="82" s="1"/>
  <c r="I231" i="82" s="1"/>
  <c r="I232" i="82" s="1"/>
  <c r="I233" i="82" s="1"/>
  <c r="I234" i="82" s="1"/>
  <c r="I235" i="82" s="1"/>
  <c r="I236" i="82" s="1"/>
  <c r="I237" i="82" s="1"/>
  <c r="I238" i="82" s="1"/>
  <c r="I239" i="82" s="1"/>
  <c r="I240" i="82" s="1"/>
  <c r="I241" i="82" s="1"/>
  <c r="I242" i="82" s="1"/>
  <c r="I243" i="82" s="1"/>
  <c r="I244" i="82" s="1"/>
  <c r="I245" i="82" s="1"/>
  <c r="I246" i="82" s="1"/>
  <c r="I247" i="82" s="1"/>
  <c r="I248" i="82" s="1"/>
  <c r="I249" i="82" s="1"/>
  <c r="I250" i="82" s="1"/>
  <c r="I251" i="82" s="1"/>
  <c r="I252" i="82" s="1"/>
  <c r="I253" i="82" s="1"/>
  <c r="I254" i="82" s="1"/>
  <c r="I255" i="82" s="1"/>
  <c r="I256" i="82" s="1"/>
  <c r="I257" i="82" s="1"/>
  <c r="I258" i="82" s="1"/>
  <c r="I259" i="82" s="1"/>
  <c r="I260" i="82" s="1"/>
  <c r="I261" i="82" s="1"/>
  <c r="I262" i="82" s="1"/>
  <c r="I263" i="82" s="1"/>
  <c r="I264" i="82" s="1"/>
  <c r="I265" i="82" s="1"/>
  <c r="I266" i="82" s="1"/>
  <c r="I267" i="82" s="1"/>
  <c r="I268" i="82" s="1"/>
  <c r="I269" i="82" s="1"/>
  <c r="I270" i="82" s="1"/>
  <c r="I271" i="82" s="1"/>
  <c r="I272" i="82" s="1"/>
  <c r="I273" i="82" s="1"/>
  <c r="I274" i="82" s="1"/>
  <c r="I275" i="82" s="1"/>
  <c r="I276" i="82" s="1"/>
  <c r="I277" i="82" s="1"/>
  <c r="I278" i="82" s="1"/>
  <c r="I279" i="82" s="1"/>
  <c r="I280" i="82" s="1"/>
  <c r="I281" i="82" s="1"/>
  <c r="I282" i="82" s="1"/>
  <c r="I283" i="82" s="1"/>
  <c r="I284" i="82" s="1"/>
  <c r="I285" i="82" s="1"/>
  <c r="I286" i="82" s="1"/>
  <c r="I287" i="82" s="1"/>
  <c r="I288" i="82" s="1"/>
  <c r="I289" i="82" s="1"/>
  <c r="I290" i="82" s="1"/>
  <c r="I291" i="82" s="1"/>
  <c r="I292" i="82" s="1"/>
  <c r="I293" i="82" s="1"/>
  <c r="I294" i="82" s="1"/>
  <c r="I295" i="82" s="1"/>
  <c r="I296" i="82" s="1"/>
  <c r="I297" i="82" s="1"/>
  <c r="I298" i="82" s="1"/>
  <c r="I299" i="82" s="1"/>
  <c r="I300" i="82" s="1"/>
  <c r="I301" i="82" s="1"/>
  <c r="J56" i="82"/>
  <c r="I311" i="81"/>
  <c r="I7" i="81"/>
  <c r="I8" i="81" s="1"/>
  <c r="I9" i="81" s="1"/>
  <c r="I10" i="81" s="1"/>
  <c r="I11" i="81" s="1"/>
  <c r="I12" i="81" s="1"/>
  <c r="I13" i="81" s="1"/>
  <c r="I14" i="81" s="1"/>
  <c r="I15" i="81" s="1"/>
  <c r="I16" i="81" s="1"/>
  <c r="I17" i="81" s="1"/>
  <c r="I18" i="81" s="1"/>
  <c r="I19" i="81" s="1"/>
  <c r="I20" i="81" s="1"/>
  <c r="I21" i="81" s="1"/>
  <c r="I22" i="81" s="1"/>
  <c r="I23" i="81" s="1"/>
  <c r="I24" i="81" s="1"/>
  <c r="I25" i="81" s="1"/>
  <c r="I26" i="81" s="1"/>
  <c r="I27" i="81" s="1"/>
  <c r="I28" i="81" s="1"/>
  <c r="I29" i="81" s="1"/>
  <c r="I30" i="81" s="1"/>
  <c r="I31" i="81" s="1"/>
  <c r="I32" i="81" s="1"/>
  <c r="I33" i="81" s="1"/>
  <c r="I34" i="81" s="1"/>
  <c r="I35" i="81" s="1"/>
  <c r="I36" i="81" s="1"/>
  <c r="I37" i="81" s="1"/>
  <c r="I38" i="81" s="1"/>
  <c r="I39" i="81" s="1"/>
  <c r="I40" i="81" s="1"/>
  <c r="I41" i="81" s="1"/>
  <c r="I42" i="81" s="1"/>
  <c r="I43" i="81" s="1"/>
  <c r="I44" i="81" s="1"/>
  <c r="I45" i="81" s="1"/>
  <c r="I46" i="81" s="1"/>
  <c r="I47" i="81" s="1"/>
  <c r="I48" i="81" s="1"/>
  <c r="I49" i="81" s="1"/>
  <c r="I50" i="81" s="1"/>
  <c r="I51" i="81" s="1"/>
  <c r="I52" i="81" s="1"/>
  <c r="I53" i="81" s="1"/>
  <c r="I54" i="81" s="1"/>
  <c r="I55" i="81" s="1"/>
  <c r="I56" i="81" s="1"/>
  <c r="I57" i="81" s="1"/>
  <c r="I58" i="81" s="1"/>
</calcChain>
</file>

<file path=xl/sharedStrings.xml><?xml version="1.0" encoding="utf-8"?>
<sst xmlns="http://schemas.openxmlformats.org/spreadsheetml/2006/main" count="1558" uniqueCount="1225">
  <si>
    <t>N°</t>
  </si>
  <si>
    <t>DATE</t>
  </si>
  <si>
    <t>LIBELLE</t>
  </si>
  <si>
    <t>DEBIT</t>
  </si>
  <si>
    <t>CREDIT</t>
  </si>
  <si>
    <t>SOLDE</t>
  </si>
  <si>
    <t>00</t>
  </si>
  <si>
    <t>REPORT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</si>
  <si>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</si>
  <si>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</si>
  <si>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</si>
  <si>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</si>
  <si>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</si>
  <si>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</si>
  <si>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</si>
  <si>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</si>
  <si>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</si>
  <si>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</si>
  <si>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</si>
  <si>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</si>
  <si>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</si>
  <si>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</si>
  <si>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</si>
  <si>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</si>
  <si>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</si>
  <si>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</si>
  <si>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Directeur Admin. &amp; Finan.</t>
  </si>
  <si>
    <t xml:space="preserve">Mlle BALLY 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</si>
  <si>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</si>
  <si>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</si>
  <si>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</si>
  <si>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</si>
  <si>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</si>
  <si>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</si>
  <si>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</si>
  <si>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</si>
  <si>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</si>
  <si>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</si>
  <si>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</si>
  <si>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</si>
  <si>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</si>
  <si>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</si>
  <si>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</si>
  <si>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</si>
  <si>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33</t>
  </si>
  <si>
    <t>36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</si>
  <si>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</si>
  <si>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</si>
  <si>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</si>
  <si>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</si>
  <si>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</si>
  <si>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</si>
  <si>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</si>
  <si>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</si>
  <si>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</si>
  <si>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</si>
  <si>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</si>
  <si>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</si>
  <si>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</si>
  <si>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</si>
  <si>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</si>
  <si>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</si>
  <si>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</si>
  <si>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</si>
  <si>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</si>
  <si>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</si>
  <si>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</si>
  <si>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</si>
  <si>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</si>
  <si>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</si>
  <si>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</si>
  <si>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</si>
  <si>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</si>
  <si>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</si>
  <si>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</si>
  <si>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</si>
  <si>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</si>
  <si>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</si>
  <si>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</si>
  <si>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</si>
  <si>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</si>
  <si>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</si>
  <si>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</si>
  <si>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 xml:space="preserve">             M. ZEREY Fabrice</t>
  </si>
  <si>
    <t>Caissière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</si>
  <si>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</si>
  <si>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</si>
  <si>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</si>
  <si>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</si>
  <si>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</si>
  <si>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</si>
  <si>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</si>
  <si>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</si>
  <si>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</si>
  <si>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</si>
  <si>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 xml:space="preserve"> </t>
  </si>
  <si>
    <t>85</t>
  </si>
  <si>
    <t>86</t>
  </si>
  <si>
    <t>87</t>
  </si>
  <si>
    <t>88</t>
  </si>
  <si>
    <t>89</t>
  </si>
  <si>
    <t>90</t>
  </si>
  <si>
    <t>91</t>
  </si>
  <si>
    <t>92</t>
  </si>
  <si>
    <t xml:space="preserve">   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</si>
  <si>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</si>
  <si>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</si>
  <si>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</si>
  <si>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</si>
  <si>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</si>
  <si>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</si>
  <si>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</si>
  <si>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</si>
  <si>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</si>
  <si>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</si>
  <si>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</si>
  <si>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</si>
  <si>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</si>
  <si>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</si>
  <si>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</si>
  <si>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</si>
  <si>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</si>
  <si>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</si>
  <si>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</si>
  <si>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</si>
  <si>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</si>
  <si>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</si>
  <si>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</si>
  <si>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</si>
  <si>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</si>
  <si>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</si>
  <si>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</si>
  <si>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</si>
  <si>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</si>
  <si>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</si>
  <si>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</si>
  <si>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</si>
  <si>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</si>
  <si>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</si>
  <si>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</si>
  <si>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</si>
  <si>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</si>
  <si>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</si>
  <si>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</si>
  <si>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</si>
  <si>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</si>
  <si>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</si>
  <si>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</si>
  <si>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</si>
  <si>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</si>
  <si>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Q- INVCSSE/FC</t>
  </si>
  <si>
    <t>GERER LES FINANCES ET LA COMPTABILITE</t>
  </si>
  <si>
    <t>Version : 1</t>
  </si>
  <si>
    <t>ARRETE HEBDOMADAIRE DE LA CAISSE</t>
  </si>
  <si>
    <t>Date : 04/05/19</t>
  </si>
  <si>
    <t>Page : 1/1</t>
  </si>
  <si>
    <t>Billet</t>
  </si>
  <si>
    <t>Nombre</t>
  </si>
  <si>
    <t>Montant</t>
  </si>
  <si>
    <t>SOUS-TOTAL  (1)</t>
  </si>
  <si>
    <t>Pièce</t>
  </si>
  <si>
    <t>SOUS-TOTAL (2)</t>
  </si>
  <si>
    <t>TOTAL  GENERAL (1+2)</t>
  </si>
  <si>
    <t>Caissier(ère)</t>
  </si>
  <si>
    <t>M. OUFFOUET</t>
  </si>
  <si>
    <t xml:space="preserve"> M. ZEREY Fabrice</t>
  </si>
  <si>
    <t>0</t>
  </si>
  <si>
    <t xml:space="preserve"> AU 05/10/2020</t>
  </si>
  <si>
    <r>
      <t>Arrêté la caisse au 05/10/2020 à la somme de : Neuf cent six mille six cent quarante</t>
    </r>
    <r>
      <rPr>
        <b/>
        <sz val="12"/>
        <rFont val="Garamond"/>
        <family val="1"/>
      </rPr>
      <t xml:space="preserve"> Francs CFA </t>
    </r>
  </si>
  <si>
    <t xml:space="preserve">             M. ZEREY</t>
  </si>
  <si>
    <r>
      <rPr>
        <b/>
        <u/>
        <sz val="14"/>
        <color theme="1"/>
        <rFont val="Garamond"/>
        <family val="1"/>
      </rPr>
      <t xml:space="preserve">CAISSE UNIVELECT </t>
    </r>
    <r>
      <rPr>
        <b/>
        <sz val="14"/>
        <color theme="1"/>
        <rFont val="Garamond"/>
        <family val="1"/>
      </rPr>
      <t>: SEPTEMBRE 2021</t>
    </r>
  </si>
  <si>
    <t>ARRETE DE CAISSE AU 30/09/2021</t>
  </si>
  <si>
    <t>ARRETE DE CAISSE AU 30/11/2021</t>
  </si>
  <si>
    <r>
      <rPr>
        <b/>
        <u/>
        <sz val="14"/>
        <color theme="1"/>
        <rFont val="Garamond"/>
        <family val="1"/>
      </rPr>
      <t xml:space="preserve">CAISSE UNIVELECT </t>
    </r>
    <r>
      <rPr>
        <b/>
        <sz val="14"/>
        <color theme="1"/>
        <rFont val="Garamond"/>
        <family val="1"/>
      </rPr>
      <t>: NOVEMBRE 2021</t>
    </r>
  </si>
  <si>
    <t>138</t>
  </si>
  <si>
    <t>139</t>
  </si>
  <si>
    <t>140</t>
  </si>
  <si>
    <t>141</t>
  </si>
  <si>
    <t>142</t>
  </si>
  <si>
    <t>SYSTÈME MANAGEMENT QUALITE</t>
  </si>
  <si>
    <t>Code: EN07.PS3
Version: 01
Date de création: 05/05/2021</t>
  </si>
  <si>
    <t>Date:</t>
  </si>
  <si>
    <t>M. ZAHI</t>
  </si>
  <si>
    <t>143</t>
  </si>
  <si>
    <t>144</t>
  </si>
  <si>
    <t>145</t>
  </si>
  <si>
    <t>146</t>
  </si>
  <si>
    <t>147</t>
  </si>
  <si>
    <t>148</t>
  </si>
  <si>
    <t>149</t>
  </si>
  <si>
    <t>150</t>
  </si>
  <si>
    <t>152</t>
  </si>
  <si>
    <t>153</t>
  </si>
  <si>
    <t>151</t>
  </si>
  <si>
    <t>156</t>
  </si>
  <si>
    <t>ACHAT DE MATERIEL POUR OMA CI - TRAVAUX DE CLIMATISATION</t>
  </si>
  <si>
    <t>ACHAT DE 02 BOUTEILLES D'ACETYLENE ET 01 BOUTEILLE D'OXYGENE - STOCK UNIVELECT</t>
  </si>
  <si>
    <t>ACHAT DE 10L DE GASOIL POUR TRAVAUX DE DEMARRAGE DU GE UNIVELET SIEGE</t>
  </si>
  <si>
    <t>ACHAT DE LAIT POUR PARTICIPATION A L'INVENTAIRE DU 01/09/2021</t>
  </si>
  <si>
    <t>ACTION SOCIALE - CELEBRATION DE L'ANNIVERSAIRE DES NATIFS D'AOUT</t>
  </si>
  <si>
    <t>RELIQUAT SUR FACTURE D'ACHAT DE SPLITS MURAL ET ARMOIRE - SEMPA</t>
  </si>
  <si>
    <t>TRAVAUX DE SYNCHRONISATION DES GE CCP DABOU</t>
  </si>
  <si>
    <t>monnaie 4000f à rendre CARINE</t>
  </si>
  <si>
    <t>ACHAT DE MATERIELS POUR TRAVAUX DE CLIMATISATION - BUREAU MARKETING UNIVELECT</t>
  </si>
  <si>
    <t>FRAIS D'EXPEDITION BLI + CHECK LIST DE LA ZONE 1A BOUAKE A ABIDJAN</t>
  </si>
  <si>
    <t>REGLEMENT CIE RESIDENCE MAN</t>
  </si>
  <si>
    <t>RETOUR DE CAISSE SUR ACHAT DE 06 PUCES MOOV</t>
  </si>
  <si>
    <t>COLLATION POUR TRAVAUX DE NUIT 30 &amp; 31 AOUT 2021 / STUDIO TELE</t>
  </si>
  <si>
    <t>monnaie 2000f à rendre BONI</t>
  </si>
  <si>
    <t>COLLATION POUR INVENTAIRE DE STOCK DU 02 AU 03 /09/2021-ACHAT DE BONNET ROUGE</t>
  </si>
  <si>
    <t>RETOUR DE CAISSSE par badolo</t>
  </si>
  <si>
    <t>PRIME DE STAGE AOUT 2021 - N'DRI KOFFI LANDRY</t>
  </si>
  <si>
    <t>PRIME DE STAGE AOUT 2021 - KOUADIO N'GUESSAN ESDRAS</t>
  </si>
  <si>
    <t>PRIME DE STAGE AOUT 2021 - BERTE ZIE SOULEYMANE</t>
  </si>
  <si>
    <t>PRIME DE STAGE AOUT 2021 - KOFFI KOFFI FULGENCE</t>
  </si>
  <si>
    <t>PRIME DE STAGE AOUT 2021 - NIGRE YORO JEAN MARC</t>
  </si>
  <si>
    <t>PRIME DE STAGE AOUT 2021 - ASSSOHOU VADJO JUDITH</t>
  </si>
  <si>
    <t>PRIME DE STAGE AOUT 2021 - KOUASSI KONAN JEREMIE</t>
  </si>
  <si>
    <t>PRIME DE STAGE AOUT 2021 - IRITIE LOU AMLAN MARIE FRANCE ELLA</t>
  </si>
  <si>
    <t>PRIME DE STAGE AOUT 2021 - N'GUESSAN YAO ARMEL EVRA JOEL</t>
  </si>
  <si>
    <t>PRIME DE STAGE AOUT 2021 - KOUAKOU LAGOU YVES ROLAND</t>
  </si>
  <si>
    <t>LOYER RESIDENCE BOUAKE</t>
  </si>
  <si>
    <t>LOYER RESIDENCE YAMOUSSOUKRO</t>
  </si>
  <si>
    <t>LOYER RESIDENCE KORHOGO</t>
  </si>
  <si>
    <t>LOYER RESIDENCE DALOA</t>
  </si>
  <si>
    <t>LOYER RESIDENCE MAN</t>
  </si>
  <si>
    <t>APPROVISIONNEMENT CAISSE CHQ NSIA N°4586243</t>
  </si>
  <si>
    <t>MISSION D'INSPECTION ES GE-EQUIPEMENTS ELECTRIQUES ET CLIMATISATION CGRAE MAN-DALOA/CCP SIKENSI</t>
  </si>
  <si>
    <t>TRAVAUX DE REHABILITATION ELECTRIQUE DE LA STATION OLA MAN ET MAINT. PREV. CGRAE MAN</t>
  </si>
  <si>
    <t>ACHAT TUYEAU PVC POUR TRAVAUX DE CORRECTION D'ELECTRICITE CGRAE KORHOGO</t>
  </si>
  <si>
    <t>MOYENS GENERAUX 09-2021 - ACHAT DE PDTS D'ENTRETIEN</t>
  </si>
  <si>
    <t>MOYENS GENERAUX 09-2021 - ACHAT FOURNITURES DE BUREAU</t>
  </si>
  <si>
    <t>TRANSPORT POUR RDV EN CLINIQUE- OUFFOUET KEDE POUR SES SOINS</t>
  </si>
  <si>
    <t>ACHAT DE BANDE ADHESIVE POUR TRAVAUX DE CLIMATISATION A OMACI</t>
  </si>
  <si>
    <t>COLLATION POUR INVENTAIRE DE STOCK DU 02 AU 03 /09/2021 - NOURRITURE</t>
  </si>
  <si>
    <t>ACHAT DE GOULOTTES POUR TRAVAUX DE CLIMATISATION CEI YOPOUGON</t>
  </si>
  <si>
    <t>ACHAT DE SMARTPHONE POUR TCHINI</t>
  </si>
  <si>
    <t>TRANSPORT POUR DEPOT DE</t>
  </si>
  <si>
    <t>RETOUR DE CAISSE SUR ACHAT DE CARBURANT / OSSOFI</t>
  </si>
  <si>
    <t>ACHAT E MATERIELS POUR TRAVAUX DE CLIM - CGRAE YOP</t>
  </si>
  <si>
    <t>ACHAT DE 20L LIQUIDE REFROIDISSEMENT - GE GIZ COCODY</t>
  </si>
  <si>
    <t>COMPL. ACHAT BANDE AHESIVE- TVX CLIM OMACI</t>
  </si>
  <si>
    <t>TRANSPORT ZAHI SUR OPERATION BANCAIRE A SGCI BIETRY</t>
  </si>
  <si>
    <t>ACHAT DE TELEPHONE DE KOUAME PAULIN  - PROJET MET SGCI</t>
  </si>
  <si>
    <t>ACHAT DE TELEPHONE DE OUFFOUET CLAVER  - PROJET MET SGCI</t>
  </si>
  <si>
    <t>ACHAT DE TELEPHONE DE YAO MATHIAS - PROJET MET SGCI</t>
  </si>
  <si>
    <t>ACHAT DE TELEPHONE DE SILUE  - PROJET MET SGCI</t>
  </si>
  <si>
    <t>ACHAT DE MATERIELS POUR TRAVAUX DE CLIMATISATION - CGRAE BKE KORHOGO YOP</t>
  </si>
  <si>
    <t>REMB DEPENSES SUPLEMENTAIRES / MISSION ABO - CGRAE DALOA-MAN-BKE</t>
  </si>
  <si>
    <t>REMB DEPENSES SUPLEMENTAIRES / MISSION ABO - OLA ABENGOUROU</t>
  </si>
  <si>
    <t>APPROVISIONNEMENT CAISSE CHQ SGCI N°6242526</t>
  </si>
  <si>
    <t>COLLATION  SUR TRAVAIL DE NUIT 06/09/2021</t>
  </si>
  <si>
    <t>TRAVAUX JARDINAGE AOUT 2021</t>
  </si>
  <si>
    <t>FRAIS DE MISSION - SS OUANGOLO</t>
  </si>
  <si>
    <t>FRAIS D'ENVOI MATERIELS ELECTRIQUES - CGRAE BOUAKE</t>
  </si>
  <si>
    <t>FRAIS DE JARDINAGE - BOUAKE</t>
  </si>
  <si>
    <t>LOCATION VEHICULE POUR TRANSPORT D'ECHAFFAU- ABOBO MACACI</t>
  </si>
  <si>
    <t>FRAIS D'EXPEDITION DE 03 TRANSFOS - MAN</t>
  </si>
  <si>
    <t>ACHAT DE FRAT MATIN</t>
  </si>
  <si>
    <t>FRAIS DE MISSION DT - VISITE SITE REGIONAL BKE</t>
  </si>
  <si>
    <t>TRANSPORT KONAN PASCAL - KORHOGO</t>
  </si>
  <si>
    <t>TRANSPORT N'DRI LANDRY - KORHOGO</t>
  </si>
  <si>
    <t>FRAIS D'EXPEDITION MATERIELS - MAN</t>
  </si>
  <si>
    <t>FRAIS D'EXPEDITION MATERIELS - KORHOGO</t>
  </si>
  <si>
    <t>MO MARQUAGE DELIMITATION AU SOL</t>
  </si>
  <si>
    <t>TRANSPORT POUR RETRAIT PEUGEOT PICK UP 1449JS01</t>
  </si>
  <si>
    <t>DOTATION CARBURANT POUR LE MOIS DE SEPTEMBRE 2021- OSSOFI</t>
  </si>
  <si>
    <t>RC SUR ACHAT DE JOURNAUX FRAT MAT</t>
  </si>
  <si>
    <t>LOCATION DE CAMION GRUE - POUR TOURETS DE CABLES - CGRAE PLATEAU</t>
  </si>
  <si>
    <t>REFECTION DE LA PEINTURE DES GAINES EN PLATRE - CGRAE COCDY</t>
  </si>
  <si>
    <t>ACHAT DE 06 GOUJONS - HARDBODY 2545 HR01</t>
  </si>
  <si>
    <t>55 500 F</t>
  </si>
  <si>
    <t>ACHAT DE 02 BROUETTES DE SABLE -GE CGRAE SIEGE</t>
  </si>
  <si>
    <t>REVISION 50.000 KM  HARDBODY  9222JV01</t>
  </si>
  <si>
    <t>1000F 0 RETOURNER BADOLO</t>
  </si>
  <si>
    <t>CARBURANT DE VEHICULE POUR MAINTENANCE CGRAE BASSAM</t>
  </si>
  <si>
    <t>11/092021</t>
  </si>
  <si>
    <t>DOTATION CARBURANT POUR LA MISSION DE MME KOUASSI (SEANCE DE TRAVAIL)</t>
  </si>
  <si>
    <t>DOTATION EN CARBURANT POUR LE MOIS DE SEPTEMBRE 2021</t>
  </si>
  <si>
    <t>FRAIS SUPPLEMENTAIRE DE MISSION DE YEO NOUHORALA A CGRAE KORHOGO</t>
  </si>
  <si>
    <t>LE REMPLACEMENT DE L'ECRAN DU TELEPHONE DU DTA</t>
  </si>
  <si>
    <t>FRAIS DE PAIEMENT DE FACTURE SODECI</t>
  </si>
  <si>
    <t>FRAIS D'EXPEDITION POUR CGRAE MAN</t>
  </si>
  <si>
    <t>ACOMPTE DE 50% POUR TRAVAUX DE FERRONNERIE A CGRAE COCODY</t>
  </si>
  <si>
    <t>300 f à remettre par badolo</t>
  </si>
  <si>
    <t>RETOUR DE CAISSE SUR DEPENSES DU 11/09/2021</t>
  </si>
  <si>
    <t>APPRO CAISSE PAR CHQ SGCI N°</t>
  </si>
  <si>
    <t>TRANSPORT CNPS KOUMASSI - KANON/AT OUFFOUET</t>
  </si>
  <si>
    <t>FRAIS DE TRANSPORT ZAHI A  SGCI SUR OPER. BANC DU 13/09/2021</t>
  </si>
  <si>
    <t>RETOUR DE CAISSE SUR TRANSPORT BANQUE</t>
  </si>
  <si>
    <t>ACHAT DE BOITES DE SERTIR PR</t>
  </si>
  <si>
    <t>RC ACHAT DE BOITES DE SERTIR PR</t>
  </si>
  <si>
    <t>ACHAT DE PLEXIGLASS POUR LES TRAVAUX D'ELECTRICITE DE L'AGENCE CGRAE KORHOGO</t>
  </si>
  <si>
    <t>ACHAT DE PAPIER CONFERENCE NON QUADOILLE (QTE 5)</t>
  </si>
  <si>
    <t>900 à remettre par m,Miessan</t>
  </si>
  <si>
    <t>REMBOURSSEMENT FRAIS D'EXPEDITION DE MATERIELS ABIDJAN-KORHOGO</t>
  </si>
  <si>
    <t>RETOUR DE CAISSE SUR FRAIS D'EXPEDITION</t>
  </si>
  <si>
    <t>CONFECTION D'UNE PORTE A DEUX BATTANTS POUR LE LOCAL GRPE A IPS CGRAE GRD BASSAM</t>
  </si>
  <si>
    <t>REPLI D'ECHAFAUDAGE D'ORYX GAZ A MACACI (BADOLO)</t>
  </si>
  <si>
    <t>MAIN D'ŒUVRE POUR SERTIR LES 05 PISTOLETS POUR PROJET MET SGCI</t>
  </si>
  <si>
    <t>ACHAT DE 05 PISTOLETS POUR PROJET MET SGCI</t>
  </si>
  <si>
    <t>FRAIS DE NUIT EQUIPE DE MAINTENANCE ZONE 1B(02 JOURS) pour 3 personnes</t>
  </si>
  <si>
    <t>PAIEMENT DE LA FACTURE SODECI POUR LA RESIDENCE YAKRO</t>
  </si>
  <si>
    <t>LE RATTRAPAGE AU NIVEAU DU PLAFOND ET DE TRAITEMENT DES CHEVRONS DS VESTIAIRES</t>
  </si>
  <si>
    <t>750 à completer</t>
  </si>
  <si>
    <t>FRAIS D'EXPEDITION BSI + CHECKLIST DE DALOA A ABIDJAN</t>
  </si>
  <si>
    <t>FRAIS D'EXPEDITION DE MATERIEL ELECTRIQUE ABIDJAN A MAN POUR CORRECTION ELECTRIQUE IPS CGRAE</t>
  </si>
  <si>
    <t xml:space="preserve">RETOUR DE CAISSE BADOLO </t>
  </si>
  <si>
    <t>ACHAT DE COLLE METALLIQUE POUR LE GROUPE ELECTROGENE 22KVA CGRAE</t>
  </si>
  <si>
    <t>FRAIS DE TRANSPORT POUR SUPERVISER LES TRAVAUX DE FERONNERIE A CGRAE COCODY</t>
  </si>
  <si>
    <t>RETOUR CAISSE ABO KOBENAN</t>
  </si>
  <si>
    <t>RENOUVELLEMENT DE LA CARTE DE TRANSPORT DU CAMION KIA 9722 HR</t>
  </si>
  <si>
    <t>TRANSPORT POUR ENCAISSER UN CHEQUE A LA BANQUE BICICI</t>
  </si>
  <si>
    <t>REMBOURSSEMENT DE TRANSPORT POUR LES COURSES EFFECTUEES A LA CNPS</t>
  </si>
  <si>
    <t>100F à remettre à M,MIESSAN</t>
  </si>
  <si>
    <t>RETOUR DE CAISSE LESLIE ET M,MIESSAN</t>
  </si>
  <si>
    <t>DEPOT ET RETRAIT DE LA CITROEN C4 CACTUS IMMAT 3642KG01 CFAO MOTORS</t>
  </si>
  <si>
    <t>FRAIS DE NOURRITURE DE PAULIEN (FRAIS DE NOURRITURE DE PAULIEN</t>
  </si>
  <si>
    <t>MISSION ODILE DE MARCORY AU PLATEAU POUR INTERVENTION A CGRAE PLATEAU</t>
  </si>
  <si>
    <t>FRAIS DE LOGEMENT A TOUBA + MAIN D'ŒUVRE YEO ET YAO</t>
  </si>
  <si>
    <t>FRAIS DE TRANSPORT ALLER ET RETOUR UNIVALECT - VISUEL CONCEPTS TCHESSI</t>
  </si>
  <si>
    <t>SORTIE BADOLO (DOTATION EN CARBURANT)</t>
  </si>
  <si>
    <t>RETOUR CAISSE BADOLO</t>
  </si>
  <si>
    <t>PARTICIPATION EN CARBURANT POUR DEPLACEMENT M,KONAN</t>
  </si>
  <si>
    <t>FRAIS DE CARBURANT POUR LE CAMION KIA DE YAKRO A ABIDJAN</t>
  </si>
  <si>
    <t>MAIN D'ŒUVRE MENSUEL JARDINAGE DE LA RESIDENCE DE BOUAKE</t>
  </si>
  <si>
    <t>PAIEMENT DE LA FACTURE CIE DE LA RESIDENCE YAKRO</t>
  </si>
  <si>
    <t>FRAIS DE CARBURANT POUR TRAVAUX SUR GROUPE ELECTROGENE CGRAE GRAND BASSAM</t>
  </si>
  <si>
    <t>ACHAT DE MATERIELS POUR LES TRAVAUX DE CLIMATISATION GESTOCI</t>
  </si>
  <si>
    <t>ACHAT DE MATERIELS POUR TRAVAUX DE CLIM A GESTOCI SIEGE VRIDI</t>
  </si>
  <si>
    <t>FRAIS DE TRANSPORT POUR RETRAIT DE COLIS A L'AEROPORT</t>
  </si>
  <si>
    <t>APPROVISIONNMENT CAISSE / CHQ SGCI N°6212545</t>
  </si>
  <si>
    <t>ACOMPTE SUR TRAVAUX DE PLOMBERIE - UNIVALENT</t>
  </si>
  <si>
    <t>CLIENT AXA</t>
  </si>
  <si>
    <t>FRAIS DE CARBURANT POUR DEPANNAGE SUR STATION DE MANCONO</t>
  </si>
  <si>
    <t>FRAIS DE CARBURANT POUR TRAVAUX ET ENTRETIEN (NIANZOU)</t>
  </si>
  <si>
    <t>FRAIS DE TRANSPORT ZAHI SUR OPERATION BANCAIRE A SGCI BIETRY</t>
  </si>
  <si>
    <t>TRANSPORT A L'INSPECTION DU TRAVAIL ET DES LOIS SOCIALES DE KOUMASSI LESLIE</t>
  </si>
  <si>
    <t>DOIT NIANZOU 500 F</t>
  </si>
  <si>
    <t>ACHAT DE CARTE ELECTRONIQUE ET TELECOMMANDE STANDARD POUR TRAVAUX DE SPLIT A UNICEF RIVIERA GOLF</t>
  </si>
  <si>
    <t>ACHAT DE FOURNITURES DE SAY RODRIGUE (21-09-21 AU 23-09-21) POUR FIN DE MISSION CGRAE MAN</t>
  </si>
  <si>
    <t>ACHAT DE RUBAN ADHESIF ETAUCHE POUR TOITURE(CCP SIKENSI ET EN STOCK UNIVALENT)</t>
  </si>
  <si>
    <t>FRAIS DE MISSION ABO ET KONAN A CCP SIKENSI</t>
  </si>
  <si>
    <t>ACHAT DE DEUX PETITS BUREAUX POUR SERVICE MARKETING ET COM DIGITAL(LOGISTIQ)</t>
  </si>
  <si>
    <t>FRAIS DE TRANSPORT POUR ACHAT DE CONTRAT DE BAIL A LA MAIRIE</t>
  </si>
  <si>
    <t>COLLATION DE LA REUNION DES SERVICES DU 22 SEPTEMBRE 2021</t>
  </si>
  <si>
    <t>RETOUT CAISSE M,AKE COLLATION 22 SEPTE 2021</t>
  </si>
  <si>
    <t>ACHAT DE CONTRAT DE BAIL A USAGE PRO SOCOCE</t>
  </si>
  <si>
    <t>500 F a remettre à M,ZEREY</t>
  </si>
  <si>
    <t>DOIT Mme GUEYE 1500</t>
  </si>
  <si>
    <t>ACHAT DE COUDE PVC ET COLLE POUR TRAVAUX DE CLIM UNICEF MAGASIN TREICHVILLE</t>
  </si>
  <si>
    <t>250 DOIT M,KOUASSI</t>
  </si>
  <si>
    <t>DOIT OSSOFI 1500 F</t>
  </si>
  <si>
    <t>ACHAT DE BAGUETTE A SOUDER TRAVAUX CLIM IPS CGRAE</t>
  </si>
  <si>
    <t>24/09/20212</t>
  </si>
  <si>
    <t>RETOUR DE CAISSE POUR MISSION CCP ELEAIS</t>
  </si>
  <si>
    <t>580 DOIT OSSOFI</t>
  </si>
  <si>
    <t>FRAIS AGENCE LOCAL ENBENGOUROU</t>
  </si>
  <si>
    <t>DEPOT ET RETRAIT DE LA CITROEN C4</t>
  </si>
  <si>
    <t>ATTENTE</t>
  </si>
  <si>
    <t>NOM</t>
  </si>
  <si>
    <t>RETOUR EFFEC</t>
  </si>
  <si>
    <t>COMPLMENT</t>
  </si>
  <si>
    <t>EN CAISSE</t>
  </si>
  <si>
    <t>TOTAL A RECEVOIR</t>
  </si>
  <si>
    <t>FRAIS DE CARBURANT ALLER ET RETOUR BOUAKE-NIAKARA-BOUAKE POUR DEPANNAGE ELECTRIQUE SGCI ELS NIAKARA</t>
  </si>
  <si>
    <t>REGULARISATION DU CARBURANT POUR LE DEPART DE L'EQUIPE D'ABENGOUROU (ABIDJAN - ABENGOUROU) le 04/10/2021</t>
  </si>
  <si>
    <t>ACHAT DE DIJONCTEUR POUR SGCI ELS NIAKARA</t>
  </si>
  <si>
    <t>CONGES KOFFI KOUAKOU</t>
  </si>
  <si>
    <t xml:space="preserve">ENREGISTREMENT D'UN PROCES VERBAL AGOA </t>
  </si>
  <si>
    <t>LA DOTATION EN CARBURNT DE MONSIEUR OSSOFI POUR LE MOIS DE NOVEMBRE 2021</t>
  </si>
  <si>
    <t>ACHAT DE PRODUITS D'ENTRETIENT ET ACCUEIL VISITEUR POUR LE MOIS DE NOVEMBRE 2021</t>
  </si>
  <si>
    <t>ACHAT DES FOURNITURES DE BUREAU POUR LE MOIS DE NOVEMBRE 2021</t>
  </si>
  <si>
    <t>REAPPROVISIONNEMENT DE LA CAISSE COMMERCIALE ET LOGISTIQUE</t>
  </si>
  <si>
    <t>PRIME DE STAGE OCT 2021 - DAGO MICAL SEPTEMBRE 2021</t>
  </si>
  <si>
    <t>PRIME DE STAGE OCT 2021 : KOUADIO N'GUESSAN ESDRAS</t>
  </si>
  <si>
    <t>PRIME DE STAGE OCT  2021 : BERTE ZIE SOULEYMANE</t>
  </si>
  <si>
    <t>PRIME DE STAGE OCT  2021 : N'GUESSAN YAO ARMEL</t>
  </si>
  <si>
    <t>PRIME DE STAGE OCT  2021 : KOFFI KOFFI FULGENCE</t>
  </si>
  <si>
    <t>PRIME DE STAGE OCT  2021 : KOUASSI KONAN JEREMIE</t>
  </si>
  <si>
    <t>PRIME DE STAGE OCT  2021 : KOUAKOU LAGOU YVES ROLAND</t>
  </si>
  <si>
    <t>PRIME DE STAGE OCT  2021 : YAPO EMELINE ODY</t>
  </si>
  <si>
    <t>PRIME DE STAGE OCT  2021 : TOUBRE KOUBOLO</t>
  </si>
  <si>
    <t>PRIME DE STAGE OCT  2021 : TIA DOUIN PHILOMENE</t>
  </si>
  <si>
    <t>PRIME DE STAGE OCT  2021 : KOUACOU AKA KEVIN NICAISE</t>
  </si>
  <si>
    <t>PRIME DE STAGE OCT  2021 : N'GORAN KOFFI HONORE</t>
  </si>
  <si>
    <t>PRIME DE STAGE OCT  2021 : NIGBRE YORO JEAN MARC</t>
  </si>
  <si>
    <t>PRIME DE STAGE OCT  2021 : TOURE DIBONAN STEPHANE ROMARIC</t>
  </si>
  <si>
    <t>PRIME DE STAGE OCT  2021 : AMOA KOUADIO ELYSEE</t>
  </si>
  <si>
    <t>PRIME DE STAGE OCT  2021 : KONE IBRAHIMA</t>
  </si>
  <si>
    <t>APPRO CAISSE ZAHI FABRICE</t>
  </si>
  <si>
    <t>ACHAT DE JOURNAUX MENSUELS (NOVEMBRE 2021)</t>
  </si>
  <si>
    <t>ACHAT DE CARBURANT POUR SE RENDRE A BONOUA POUR RENFORCEMENT DE LA CHASSIS DE LA NOUVELLE HARDBODY (PROJET MET)</t>
  </si>
  <si>
    <t>FRAIS DE TRANSPORT ALLER ET RETOUR A KONAN PASCAL POUR DEPANNAGE TICKET A SS SINFRA / VIVO ENERDY</t>
  </si>
  <si>
    <t>TRANSPORT DE LA COLLATION DE LA REUNION 03 NOVEMBRE 2021</t>
  </si>
  <si>
    <t>COLLATION REUNION 03 NOVEMBRE 2021</t>
  </si>
  <si>
    <t>ACHAT DES PRODUITS D'ENTRETIEN ET ACCUEILLE DES VISITEUR MOIS NOVEMBRE 2021</t>
  </si>
  <si>
    <t>FRAIS DE CARBURANT BADOLO POUR INTERVENTION SGCI TIEBISSOU(EQUIPE BLI)</t>
  </si>
  <si>
    <t>REGLEMENT SALAIRE AMANI AKISSI PELAGIE - PERIODE OCTOBRE 2021</t>
  </si>
  <si>
    <t>APPRO CAISSE KODJO NSIA N°4586258</t>
  </si>
  <si>
    <t>FRAIS DE CARBURANT VEHICULE ADOUBI POUR MAINT.PREV DES 2O UTA DU DATA CENTER DE GOS BASSAM(10 JOURS)</t>
  </si>
  <si>
    <t>RECHARGEMENT DE LA CARTE MASTER CARD NOVEMBRE 2021</t>
  </si>
  <si>
    <t>SUCCESSION SOSSAH NOVEMBRE 2021</t>
  </si>
  <si>
    <t>LOYER MENSUEL BOUAKE MOIS NOVEMBRE 2021</t>
  </si>
  <si>
    <t>LOYER MENSUEL YAKRO MOIS NOVEMBRE 2021</t>
  </si>
  <si>
    <t>LOYER MENSUEL KORHOGO MOIS NOVEMBRE 2021</t>
  </si>
  <si>
    <t>LOYER MENSUEL MAN MOIS NOVEMBRE 2021</t>
  </si>
  <si>
    <t>LOYER MENSUEL DALOA MOIS NOVEMBREE 2021</t>
  </si>
  <si>
    <t>ACHAT DE CHARGEUR DE BATTERIE POUR LES TRAVAUX DE GROUPE ELECTROGENE A SGCI ABOBO SAMAKE</t>
  </si>
  <si>
    <t>M. AKE Fabrice</t>
  </si>
  <si>
    <t>Directeur Administratif et Financier</t>
  </si>
  <si>
    <t>M. ZEREY Fabrice</t>
  </si>
  <si>
    <t>NB: Total de la monnaie à reverser dans la caisse au 23/04/2022 : 0 FCFA</t>
  </si>
  <si>
    <r>
      <t xml:space="preserve">Arrêtée la caisse au 23/04/2022  à la somme de :  </t>
    </r>
    <r>
      <rPr>
        <b/>
        <sz val="12"/>
        <rFont val="Garamond"/>
        <family val="1"/>
      </rPr>
      <t>Cent cinq mille Francs CFA</t>
    </r>
  </si>
  <si>
    <r>
      <rPr>
        <b/>
        <u/>
        <sz val="11"/>
        <color theme="1"/>
        <rFont val="Times New Roman"/>
        <family val="1"/>
      </rPr>
      <t>CAISSE UNIVELECT</t>
    </r>
    <r>
      <rPr>
        <b/>
        <sz val="11"/>
        <color theme="1"/>
        <rFont val="Times New Roman"/>
        <family val="1"/>
      </rPr>
      <t>: JUIN 2022</t>
    </r>
  </si>
  <si>
    <t>Caissier</t>
  </si>
  <si>
    <t>ARRETE DE CAISSE AU 31/07/2022</t>
  </si>
  <si>
    <t>MONNAIE A RENDRE A LA CAISSE</t>
  </si>
  <si>
    <t>COLLATION DE LA REUNION DU 01 AOUT 2022</t>
  </si>
  <si>
    <t>FRAIS DE MISSION 135 AUX TECHNICIENS POUR REMPLACEMENT DES ACCESSOIRES SANITAIRES A L'AGENCE ET LOGEMENT RA DE SGCI ABOISSO DU 28/07/2022</t>
  </si>
  <si>
    <t>RECHARGEMENT FLOOZ DU PRESIDENT DU DG ET DES PUCES ORANGES ET WIFFI POKET MTN AOUT 2022</t>
  </si>
  <si>
    <t xml:space="preserve">APPROVISIONNEMENT DE LA CAISSE POUR CHEQUE SGCI N°0093501 ZAHI DIDIER EDMOND CLAVER </t>
  </si>
  <si>
    <t>ACOMPTE FRAIS DE MISSION DU GRUTIER SUR SGCI OUME ET BONGOUANOU DU 02/08/2022</t>
  </si>
  <si>
    <t>PRIME DE STAGE DE YAPO EMILINE ODY JUILLET 2022</t>
  </si>
  <si>
    <t>PRIME STAGE DE TOURE DIBONAN STEPHANE ROMARIC JUILLET 2022</t>
  </si>
  <si>
    <t>PRIME DE STAGE DE AMOA KOUADIO ELYSEE JUILLET 2022</t>
  </si>
  <si>
    <t>PRIME DE STAGE DE TOURE KOUBOLO JUILLET 2022</t>
  </si>
  <si>
    <t>PRIME DE STAGE DE TIA DOUIN PHILOMENE JUILLET 2022</t>
  </si>
  <si>
    <t>REMBOURSEMENT PRÊT DE M. TCHINI</t>
  </si>
  <si>
    <t>PRIME DE STAGE DE N'GORAN KOFFI HONORE JUILLET 2022</t>
  </si>
  <si>
    <t>PRIME DE STAGE GOMONT FRANCOIS CHRISTIAN JUILLET 2022</t>
  </si>
  <si>
    <t>PRIME DE STAGE OUATTARAANZOUMANA JUILLET 2022</t>
  </si>
  <si>
    <t>PRIME DE STAGE TRAORE SOULEYMANE JUILLET 2022</t>
  </si>
  <si>
    <t>ESSI AMOIN  AUDE MARIE ARLENE JUILLET 2022</t>
  </si>
  <si>
    <t>PRIME DE STAGE DE YAPI MONNET CONSTY JUNIOR JUILLET 2022</t>
  </si>
  <si>
    <t>PRIME DE STAGE SAVADOGO ABDOUL KADER JUILLET 2022</t>
  </si>
  <si>
    <t>PRIME DE STAGE DE TOURE SEKOUNA JUILLET 2022</t>
  </si>
  <si>
    <t>PRIME DE STAGE DE N'GUESSAN KACOU STEPHANE JUILLET 2022</t>
  </si>
  <si>
    <t>PRIME STAGE DE ZOKOU JEANNE D'ARC JUILLET 2022</t>
  </si>
  <si>
    <t xml:space="preserve">PRIME DE STAGE DE YAO KOUADIO ROLAND JUILLET </t>
  </si>
  <si>
    <t>FRAIS DE MISSION AGENCE REGIONALE BOUAKE</t>
  </si>
  <si>
    <t xml:space="preserve"> FRAIS DE MISSION YAMOUSSOUKRO JUILLET 2022</t>
  </si>
  <si>
    <t xml:space="preserve">FRAIS DE MISSION KORHOGO DAME DE MENAGE </t>
  </si>
  <si>
    <t>FRAIS DE MISSION DALOA JUILLET 2022</t>
  </si>
  <si>
    <t>FRAIS DE MISSION KORHOGO JUILLET 2022</t>
  </si>
  <si>
    <t>FRAIS DE MISSION MAN JUILLET 2022</t>
  </si>
  <si>
    <t>FRAIS DE MISSION ABENGOUROU JUILLET 2022</t>
  </si>
  <si>
    <t>FRAIS DE MISSION SAN PEDRO JUILLET 2022</t>
  </si>
  <si>
    <t>SOLDE FRAIS DE MISSION POUR N'GUIA K POUR FORMATION EN HE DU 31 JUILLET AU 04 AOUT 2022</t>
  </si>
  <si>
    <t xml:space="preserve"> PAIEMENT DE FACTURE CIE DE LA RESIDENCE DE MAN  FACT=7980+PENALITE =798+FRAIS DE RETRAIT =100F+TIMBRE100</t>
  </si>
  <si>
    <t>DOTATION EN CARBURANT DE M. OSSOFI POUR LE COMPTE DE AOUT 2022</t>
  </si>
  <si>
    <t>DOTATION EN CARBURANT DE NISRINE POUR LE MOIS D'AOUT 2022</t>
  </si>
  <si>
    <t>DOTATION EN CARBURANT DE M.KOFFI MAXIME POUR LE MOIS D'AOUT 2022</t>
  </si>
  <si>
    <t>DOTATION EN CARBURANT DE M.TIAPANI POUR LE COMPPTE DU MOIS D'AOUT 2022</t>
  </si>
  <si>
    <t>ACHAT DE 40L DE CARBURANT POUR LE RAVITAILLEMENT DU GROUPE ELECTROGENE DU CLIENT JOELKA</t>
  </si>
  <si>
    <t>FRAIS DE MISSION N140 DE TRAORE POUR VISITE D'EXPERTISE D'UN GE</t>
  </si>
  <si>
    <t xml:space="preserve">FRAIS DE TRANSPORT SUR OPERATION BANCAIRE . APPROVISIONNEMENT DE LA CASSE </t>
  </si>
  <si>
    <t xml:space="preserve">FRAIS DE TRANSPORT SUR OPERATION BANCAIRE SIEGE SGCI. M.ZAHI . APPROVISSONNEMENT DE LA CAISSE </t>
  </si>
  <si>
    <t>FRAIS DE TRANSPORT SUR OPERATION BANCAIRE A LA BDA</t>
  </si>
  <si>
    <t>RACCORDEMENT DE DRAPEAU POUR L'INDEPENDANCE 2022</t>
  </si>
  <si>
    <t xml:space="preserve">ACHAT DE COLLE POUR LES TRAVAUX DE CLIMATISATON DE LA SGCI NSAITE ETIENNE DE KOUMASSI </t>
  </si>
  <si>
    <t xml:space="preserve">ACHAT DE 50KG DE CIMENT BLANC POUR LE STOCK UNIVELECT </t>
  </si>
  <si>
    <t>MATERIELS DE PLOMBERIE POUR SGCI KOUMASSI SAINTE ETIENNE</t>
  </si>
  <si>
    <t>ACHAT DE DRAPEAU POUR INDEPENDANCE 2022</t>
  </si>
  <si>
    <t xml:space="preserve">TRANSPORT ACHAT DE DRAPEAU A KOUMASSI SAINTE ETIENNE </t>
  </si>
  <si>
    <t xml:space="preserve">ACHAT D'UN RECEPTEUR NASCO POUR UN SPLIT DE 2C4 POUR TRAVAUX DE CLIMATISATION A UNIVELECT GOLF </t>
  </si>
  <si>
    <t>ACHAT DE 01 CHARGEUR DE BACTERIE 12V5H DE SGCI YOPOUGON MILLIONNAIRE POUR TRAVUX DE GROUPE E</t>
  </si>
  <si>
    <t>RECHARGRMRNT DE BPOUTEILLE D' ACETYLENE BT B5POUR LES STOCKS UNIVELECT</t>
  </si>
  <si>
    <t>FRAIS DE TRANSPORT SUR OPERATION BANCAIRE A NSIA . DEPOT DE LOYER DU SIEGE UNIVELECT AOUT 2022</t>
  </si>
  <si>
    <t>RETOUR CAISSE POUR LA COLLATION DE LA REUNION DU 25 JUILLET 2022</t>
  </si>
  <si>
    <t xml:space="preserve">SOLDE SUR ACHAT DE MATERIELS POUR POSE DE FAUX PALFONDS </t>
  </si>
  <si>
    <t>ALIMENTATION CAISSE</t>
  </si>
  <si>
    <t>DOTAT°CARBURANT BAFFOUE AOUT-2022</t>
  </si>
  <si>
    <t>PAIE DAME DE MENAGE DU 25/07 AU 01/08/2022</t>
  </si>
  <si>
    <t>ACHAT DE 10000 SMS BULK POUR CAMPAGNE PUBLICITAIRES</t>
  </si>
  <si>
    <t>FRAIS D'ENVOI DES DRAPEAU D'INDEPENDANCE A L'AGENCE DE BKE</t>
  </si>
  <si>
    <t>F.MISSION N°144 A L'EQUIPE RESP TECHNIQUE BKE YEO+BLI N'GUESSAN KOUAME BONGOUANAOU+OU</t>
  </si>
  <si>
    <t>TRVX EFFECTUES SUR LA PEUGEOT 407 IMMAT 8042HC01+RENAULT DOKKER IMMAT 307NS01+RENAULT KERAX 4454KV01</t>
  </si>
  <si>
    <t>TRVX DE FERRONNERIE Y COMPRIS FOURNITURE DE TOLE DE L'AUTOMATE DU GE CATERPILLARD SIEGE</t>
  </si>
  <si>
    <t>FRAIS DE MISSION NEMLIN GILBERT/RECEPTION TRVX HTAS SGCI BKE</t>
  </si>
  <si>
    <t>FRAIS MISSION COMMUNITY MANAGER POUR PRISE DE VUE SUR LE CHANTIER SGCI OUME DU 06 AU 07/07/21</t>
  </si>
  <si>
    <t>FRAIS MISSION N°146 DS CLIMATICIENS POUR MAINTENANCE PREVENTIVE SGCI BONOUA+RA</t>
  </si>
  <si>
    <t>FRAIS MISSION N°146 DU CLIMATICIEN KROU GEORGES PR FOURNITURE ET POSE D'UN SPLIT</t>
  </si>
  <si>
    <t>FRAIS MISSION POUR LE STAGIAIRE AMOA DU 30/07</t>
  </si>
  <si>
    <t>FRAIS WAVE MONEY/TRANSFERT HTAS SGCI BKE</t>
  </si>
  <si>
    <t>FRAIS DE MISSION BOUAKE JUILLET 2022</t>
  </si>
  <si>
    <t>ANNULEE</t>
  </si>
  <si>
    <t>FRAIS DE MISSION N°141 DU CPI POUR MAINTENANCE CURATIVE ET PREVENTIVE DU GE AKSA DE 1G50KVA DE CCP SIKENSI</t>
  </si>
  <si>
    <t xml:space="preserve">PONT PAYAGE POUR RECUPERATION DE VISA DES ETATS FINANCIERS </t>
  </si>
  <si>
    <t xml:space="preserve">ACHAT DOSSIER TECHNIQUE CIE POUR SGCI BONGOUANOU ET OUME </t>
  </si>
  <si>
    <t>LAVAGE DU VEHICULE NISSAN IMMATRICULE 3746KV01</t>
  </si>
  <si>
    <t>ACHAT DE CARBURANT POUR VEHICULE DE SERVICE DU DAF M.ZEREY</t>
  </si>
  <si>
    <t>COLLATION DE LA REUNION DU MERCREDI 10 AOUT 2022</t>
  </si>
  <si>
    <t xml:space="preserve">COMPLEMENT EN CARBURANT SUR DOTATION DU MOIS D'AOUT 20220 DU DIRECTEUR TECHNIQUE </t>
  </si>
  <si>
    <t>TRAVAUX EFFETUES SUR LA PEUGEOT 407 IMMAT 8042H01 RENAULT DOKKER IMMAT 307N501 ET LA RENAULT KERAX</t>
  </si>
  <si>
    <t>SOLDE DE CONFFECTION D'UN RATELIER POUR DEPLACEMENT DES BOUTEILLES D'AZOTE BC 220 1016</t>
  </si>
  <si>
    <t>ACHAT DE POT DE PEINTURE ET CIMENT PR LS TRVX PEINTURE DANS LE BUREAU DU DAF M.ZEREY</t>
  </si>
  <si>
    <t xml:space="preserve">ACHAT DE MATERIELS POUR LE DEPANNAGE DU GE CATERPPILLAR DE UNIVELECT </t>
  </si>
  <si>
    <t xml:space="preserve">ACHAT DE 04 MANILLES EN ACIER POUR LE VEHICULE RENAULT KERAX IMM 454KV01 DE UNIVELECT </t>
  </si>
  <si>
    <t>ACHAT DE GAINE ANNELEE ET COSSE A SERTIR 95_12 POUR LE DEPANNAGE DU GE CATERPILLAR DE UNIVELECT</t>
  </si>
  <si>
    <t>ACHAT DE LIQUIDE DE REFFROIDISSEMENT POUR LES TRVAUX DE GE DE CEI SIEGE COCODY</t>
  </si>
  <si>
    <t xml:space="preserve">ACHAT DE MATERIELS POUR LE DEPANNAGE DU GE CATERPILLAR DE UNIVELECT </t>
  </si>
  <si>
    <t xml:space="preserve">FRAIS DE TRANSPORT SUR OPËRATION BANCAIRE SIEGE SGCI BIETRY FIDRA KOUMASSI </t>
  </si>
  <si>
    <t>FRAIS DE DEPLACEMENT DE NEMLINT GILBERT POUR RECEPTION DE TRAVAUX HTAS NVELLE AGENCE SGCI OUME DU 06 AU 07/08/2022</t>
  </si>
  <si>
    <t xml:space="preserve">FRAIS D'ENVOI MOBILE MONEY A M.NEMLINT / RECEPTION TRAVAUX HTAS SIEGE OUME </t>
  </si>
  <si>
    <t xml:space="preserve">TRAVAUX DE PEINTURE A LA CGRAE SAN PEDRO </t>
  </si>
  <si>
    <t>PAIEMENT FACTURE CIE DE LA RESIDENCE YAMOUSSOUKRO FACT=20322F+ PENALITE =2025F+OM=250</t>
  </si>
  <si>
    <t>FRAIS DE MISSION N°149 DE RT BOUAKE YEO NOUHOULA ET KOUAME N'GUESSAN POUR TRAVAUX DE RACORDEMENT BORNES POSTES DES AGENCES SGCI BONGOUANOU ET OUME DU 12 AU 21/08/2022</t>
  </si>
  <si>
    <t>TRANSPORT DE NADEGE POUR SE RENDRE A SCANE TECH POUR LE NETOYAGE</t>
  </si>
  <si>
    <t>EXPEDITION DE DEUX FUTS 100L SUR ABENGOUROU POUR LES TRAVAUX DE MAINTENANCE</t>
  </si>
  <si>
    <t>FRAIS DE PARTICIPATION AUX OBSEQUES DU PÈRE DE M. N'DA ANZARA PACOME ASSIE_KOUMASSI</t>
  </si>
  <si>
    <t>FRAIS DE MISSION N°143 DE L'EQUIPE DE BOUAKE POUR MAINTENANCE ELECTRIQUE DES SITES VIVO ENERGY POUR 3T</t>
  </si>
  <si>
    <t>FRAIS DE MISSION N°142 DE L'EQUIPE DE DALOA POUR MAINTENANCE ELECTRIQUE DES SITES VIVO ENERGY POUR 3eT</t>
  </si>
  <si>
    <t>RECHARGES DE LA CARTE A CARBURANT DE L'EQUIPE D'ABENGOUROU POUR DEPANNAGE SGCI BONDOUKOU, BONOUA, ADZOPE ET AGBOVILLE</t>
  </si>
  <si>
    <t>ACHAT DE SMARTPHONE XAMI REDMI 10 6GO/128GO POUR MADAME AKE ASSISTANTE DU DG</t>
  </si>
  <si>
    <t>FRAIS  DE MISSION POUR L'ENTRETIEN DU GROUPE ELECTROGENE A CCP SIKENSI</t>
  </si>
  <si>
    <t>ACHAT DES FOURNITURES DE BUREAU POUR LE MOIS D'AOUT 2022</t>
  </si>
  <si>
    <t>ACHAT DES PRODUITS D'ENTRETIEN ET D'ACCUEIL VISITEUR POUR LE COMPTE DU MOIS D'AOUT 2022</t>
  </si>
  <si>
    <t xml:space="preserve">    12/08/2022</t>
  </si>
  <si>
    <t>TRANSPORT DES TECHNIENS AGODIO  JONATHAN MOUANIA POUR L'EXCECUTION DES TRAVAUX ELECTRIQUES A CGRAE COCODY</t>
  </si>
  <si>
    <t>AKE DJOGO FABRICE LANDRY/ALIMENTATION CAISSE/FRAIS MISSION+ACHAT SMARTPHONE MME AKE:135.000</t>
  </si>
  <si>
    <t>DETTE ZAHI</t>
  </si>
  <si>
    <t>SOLDE FRAIS DE MISSION BLI ALEXIO POUR FORMATION EN HSE A ABIDJAN DU 31 JUILLET AU 04 AOUT 2022</t>
  </si>
  <si>
    <t>CUMUL DE DEPENSES A ECLATER</t>
  </si>
  <si>
    <t>ACHAT DE 02 ETIQUETTEUSE DYMO POUR LES SITES DE UNIVELECT BOUAKE DALOA ET ABENGOUROU</t>
  </si>
  <si>
    <t xml:space="preserve">AVANCE /TRVAUX DE DEPOSE ET POSE 02 CADRES EN BOIS REFLEXION DE L'ENDUIT ET DE LA PEINTURE </t>
  </si>
  <si>
    <t xml:space="preserve">FRAIS DE TRANSPORT SIEGE CREPMEF _PLATEAU SIEGE UNIVELECT </t>
  </si>
  <si>
    <t>REMB FRAIS D'HEBERGEMENT DU TECHNIECIEN BU A TOUMODI POUR DEPANNAGE A VIVO</t>
  </si>
  <si>
    <t>COLLATION DE LA REUNION DE MAINTENANCE DU MERCREDI DU 17 AOUT 2022</t>
  </si>
  <si>
    <t>TEST DE TRANSFORMATION H61 160KVA</t>
  </si>
  <si>
    <t>FRAIS DE RESTAURATION DE M. KOUAME N'GUESSAN POUR LA MISSION SGCI BONGOUANOUNET SGCI OUME ET MISSION DE RECEPTION DU MATERIEL D'AGEROUTE</t>
  </si>
  <si>
    <t xml:space="preserve">           </t>
  </si>
  <si>
    <t xml:space="preserve">RTOUR CAISSE SUR FRAIS DE MISSION DE M. N' GUESSAN POUR LA MISSION SGCI BONDOUKOU ET OUME </t>
  </si>
  <si>
    <r>
      <rPr>
        <sz val="10"/>
        <color theme="1"/>
        <rFont val="Times New Roman"/>
        <family val="1"/>
      </rPr>
      <t xml:space="preserve">   18/08/2022      </t>
    </r>
    <r>
      <rPr>
        <sz val="11"/>
        <color theme="1"/>
        <rFont val="Times New Roman"/>
        <family val="1"/>
      </rPr>
      <t xml:space="preserve">   </t>
    </r>
  </si>
  <si>
    <t>ACQUISITION DE CINQ (05) NOUVELLES PUCES MOOV</t>
  </si>
  <si>
    <t xml:space="preserve">TRANSPORT DE NEGOCIATION COMMERCIALE ET TECHNIQUE POUR L'EXECUTION ET REGLEMENT DE NOS FACTURES </t>
  </si>
  <si>
    <t>FRAIS DE MISSION DE M.ABO KOBENAN POUR MAINTENANCE PREVENTIVE ET CURATIVE DU GE AKVA DE CCP SIKENSI 3e MAINTENANCE</t>
  </si>
  <si>
    <t>MOTIVATION POUR RECHERCHE ET LIVRAISION DE MATERIELS A SOGELUX PROJET AGEROUTE</t>
  </si>
  <si>
    <t>TRANSPORT DU TECHNICIEN N'GUIA DE YAKRO A ABENGOUROU POUR REJOINDRE SON EQUIPE</t>
  </si>
  <si>
    <t>PAIEMENT DE FACTURE SODECI DE LA RESIDENCE DE MAN FACTURE =8115 OM=300</t>
  </si>
  <si>
    <t xml:space="preserve">FRAIS EXPEDITION MATERIELS , DESTINATION DE YAKRO POUR REMPLACEMENT LUMINAIRES SGCI ELS NIAKARA </t>
  </si>
  <si>
    <t>ACHAT D'UN TUYAU DURITE POUR CCP SIKENSI</t>
  </si>
  <si>
    <t xml:space="preserve">ACHAT ROBINET D'EAU 1/2 POUC4POUR SGCI PYRAMIDE PLATEAU </t>
  </si>
  <si>
    <t>DEPOT ET RECUPERATION DE NISSAN HORDBODY IMMATRICULE 92 22 JV01 A ATC COM AFRIQUE VRIDI (TRANSPORT)</t>
  </si>
  <si>
    <t xml:space="preserve">PEINTURE NOUVEAU BUREAU DE MADAME AKE </t>
  </si>
  <si>
    <t>COLLATION DE LA REUNION DE MAINTENANCE  DU LUNDI 22 AOUT 2022</t>
  </si>
  <si>
    <t>FRAIS DE MISSION N°152 DU GRUTIER CAMARA MOUSSA POUR LE PROJET DU PONT PEAGE AGEROUTE YAMOUSSOUKRO  ET TIEBISSOU DU 20 AU 22/08/2022</t>
  </si>
  <si>
    <t xml:space="preserve">TRANSPORT DE LA RECEPTION DU BUREAU DE MADAME AKE </t>
  </si>
  <si>
    <t>RETOUR CAISSE POUR LA COLLATION DE LA REUNION DU 18 AOUT  2022</t>
  </si>
  <si>
    <t xml:space="preserve">FRAIS DE CARBURANT </t>
  </si>
  <si>
    <t xml:space="preserve">ACHAT DE 02 FICHES MALES ANGLAISE POUR LES TRAVAUX DE SGCI MARINE </t>
  </si>
  <si>
    <t>LOCATION DES SIX (06) GE D'ODIENNE</t>
  </si>
  <si>
    <t>FRAIS DE DEPLACEMENT A UNICEF REVIERA GOLF ET SOGELEX TREICHVILLE POUR SEANCE DE TRAVAILAVEC LA COMPTABILITE</t>
  </si>
  <si>
    <t>REMB FRAIS DE TRANSPORT HKB DANS LE CADRE D'UN DEPANNAGE DU GE A SGCI STE FAMILLE COCODY ET PNLP</t>
  </si>
  <si>
    <t>AVANCE 50%/SICODEM-50% LOCATION GE CNPS ODIENNE</t>
  </si>
  <si>
    <t>SICODEM-2EME AANACE LOCATION GE CNPS ODIENNE</t>
  </si>
  <si>
    <t>SICODEM-3EME AANACE LOCATION GE CNPS ODIENNE</t>
  </si>
  <si>
    <t>ALIMENTATION DE LA CAISSE / ZAHI SGCI N°0093498 DU 27/07/2022</t>
  </si>
  <si>
    <t xml:space="preserve">REMB DEPENSES SUPPL  MISSION N°144/TRAVAUX AGENCES SGCI BONGOUANOU ET OUME </t>
  </si>
  <si>
    <t>M.ADOUBI</t>
  </si>
  <si>
    <t xml:space="preserve">                                                                                                     X</t>
  </si>
  <si>
    <t>ALIMENTAT° AKE CAISSE SGCI 0093515</t>
  </si>
  <si>
    <t>REMB FRAIS HEBERGL EQUIPE ABENG A BONDOUKOU SGCI BONDOUKOU ET L'ELS BONOUA</t>
  </si>
  <si>
    <t>F.MISSION N'GUIA BLANCHARD+N'GORAN HONORE/TEL STATION LA SAN PEDRO-PROJET SMINNING 2022</t>
  </si>
  <si>
    <t>F.TRANSPORT SUR OPERATION BANCAIRE SIEGE SGCI BIETRY A VERSUS BANK DU 12 AU 17/08/2022</t>
  </si>
  <si>
    <t>EXP  DE 06 CARTES ELECTRIQUES SUR ABENG/MISE A DISPOSITON ABENGOUROU</t>
  </si>
  <si>
    <t>TRANSPORT D'UN AGENT DE LA LOGISTIQUE POUR ENLEVEMENT CHEZ IVOIR ELECTRIC</t>
  </si>
  <si>
    <t>TRVX REHABILITATION BUREAU SAN-PEDRP</t>
  </si>
  <si>
    <t>REVERSEMENT CAUTION BUREAU SAN-PEDRO</t>
  </si>
  <si>
    <t>RGL FACTURES CIE SAN-PEDRO</t>
  </si>
  <si>
    <t>FRAIS MISSION DU DG PEAGE YAKRO-TIEBISSOU</t>
  </si>
  <si>
    <t>F.MISSION DES TECHNICIENS GE/DEPANN ORYX GAZ DE BKE DU 24 AU 25/08</t>
  </si>
  <si>
    <t>ACHAT DE DIVERS CHAISES/RECEPTION</t>
  </si>
  <si>
    <t>ACHATS BUREAU SIEGE</t>
  </si>
  <si>
    <t>ACHAT DE 02 CHIFFONS/STOCK UNIVELECT/MAINT GE</t>
  </si>
  <si>
    <t>FRAIS DE TRANSPORT DU STAGIAIRE AMOA/INTERVENTION DE SOUTAGE VIVO ENERGY A 23H</t>
  </si>
  <si>
    <t>ACHAT DE CARBURANT POUR GE BOUAKE</t>
  </si>
  <si>
    <t>ACHAT ET REPARATION DE CARTE ELECTRONIQUE VRV. SGCI PAUL LANGEVIN (OUMAR KOBENA)</t>
  </si>
  <si>
    <t xml:space="preserve">TRANSPORT POUR LE DEPOT DE L4APPEL D'OFFRE DE VIVO ENERGY 7e TRANCHE </t>
  </si>
  <si>
    <t>FRAIS DE MISSION N°135 CPI POUR MAINT. GE AKSA DE 16S0 DE L'USINE CCP DE SIKENSI LE 26/08/2022</t>
  </si>
  <si>
    <t xml:space="preserve">EXPEDITION D'ELEMENT FILTRANT POUR SITE D'ORYX BOUAKE </t>
  </si>
  <si>
    <t>RETOUR CAISSE POUR FRAIS DE MISSION DU DG PEAGE YAMOUSSOUKRO- TIEBISSOU</t>
  </si>
  <si>
    <t xml:space="preserve">ACHAT DE 02 CORSE DE BACTERIE POUR LE DEPANNAGE DU GE CATERPILLAR D'UNIVELECT </t>
  </si>
  <si>
    <t>ACHAT DE 02 SILICONES POUR TRAVAUX DE GE AU DOMICILE DE M. JONAS -RIVIERA 3 DU PNUD</t>
  </si>
  <si>
    <t>DON A M. OUFFOUE KEDE CLAVER A L'OCCASION DE SON MARIAGE CIVIL</t>
  </si>
  <si>
    <t xml:space="preserve">DON A M.ADOUBI A L'OCCASION DU DECES DE SON PÈRE </t>
  </si>
  <si>
    <t xml:space="preserve">REMB DEPENSE SUPPLEMENTAIRE DE LA MISSION N°153 DES TECHNICIENS GE POUR DEPANNAGE DU GE D'ORYX BOUAKE </t>
  </si>
  <si>
    <t>SOLDE SUR FACTURE SIBIM RELATIF A L'ACHAT D'UN POTEAU ELECTRIQUE 9-6S0 POUR MONSIEUR TANOH</t>
  </si>
  <si>
    <t>COMPLEMENT DE CARBURANT MOIS AOUT 2022 POUR LE VEHICULE ABO KOBENAN AU MATRICULE 3159KV01</t>
  </si>
  <si>
    <t>PARALLELISME ET REGLAGE DE PHARE DE LA KIA K3000S 97 22HR01</t>
  </si>
  <si>
    <t>DEPOT DE RECUPERATION DE LA NISSAN HORDBODY 92 22JV01 A ATC COM AFRIQUE</t>
  </si>
  <si>
    <t xml:space="preserve">PAIEMENT DES FRAIS DE TRANSPORT POUR SON DEPLOIEMENT A ABENGOUROU ( GARE DE YOP) </t>
  </si>
  <si>
    <t xml:space="preserve">DONS DU DG AUX OBSEQUES DE LA MERE DE LAGOU IVES (STAGIAIRE LOGISTIQUES) </t>
  </si>
  <si>
    <t>MONTAGE DES PIECES DE LA NISSAN HORDBODY ET PARALLELISME 254SHR01</t>
  </si>
  <si>
    <t>FRAIS MISSSION N°157 DE GNAHOUA A UNIVELECT BOUAKE DU 27 AU 28/08/2022 (LIVRAISON MATERIEL)</t>
  </si>
  <si>
    <t>APPROVISIONNEMENT DE LA CAISSE POUR CHEQUE SGCI N°0093522 AKE DJOGO FABRICE LANDRY</t>
  </si>
  <si>
    <t xml:space="preserve">RETOUR CAISSE SUR DEPOT DE PV AGO AU TRIBUNAL DE COMMERCE </t>
  </si>
  <si>
    <t>REMPLACEMENT DE BOBINES COMPRESSEURS ET GAZ 134A DE LA RENAULT DOKKER IMMATRICULE 3071JS01</t>
  </si>
  <si>
    <t>FRAIS DE RESTAURATION ET DE DEPLACEMENT CUBAIN A L'EQUIPE CPB POUR TRVAUX ELECTRICITE DE LA SS LA SAN PEDRO</t>
  </si>
  <si>
    <t>ACHAT D'UNE(01) BOITE 1KG DE COLLE PVC POUR TRVAUX DE PLOMBERIE DE SGCI BASSAM</t>
  </si>
  <si>
    <t>ACHAT DE 25KG CHARBON DE 25KG DE SEL POUR LES TRAVAUX D'ELECTRICITE ORYX VRIDI</t>
  </si>
  <si>
    <t>RECUPERATION DE LA PEUGEOT 407 IMMATRICULE 80 42 HC01 A BONOUA (TRANSPOR)</t>
  </si>
  <si>
    <t>ACHAT DE 01 PAQUET DE COLLIER COLSON</t>
  </si>
  <si>
    <t>ACHAT DE 02 PLASTONS POUR POUR TRAVAUX ELECTRICITE SIFAL VRIDI CANAL</t>
  </si>
  <si>
    <t>RETOUR CAISSE SUR ACHAT DE 25KG DE SEL POUR TRVAUX ELECTRICITE ORYX VRIDI</t>
  </si>
  <si>
    <t xml:space="preserve">ACHAT DE PACKS D'EAU POUR LE DIRECTEUR GENERAL </t>
  </si>
  <si>
    <t>REMB DE TRSPORT DE BALIET YANNICK 'AGODIO JONATHAN 'ASSOUIN KABLAN DU 27/05/2022 TRVAUX CREPMEF PLATEAU</t>
  </si>
  <si>
    <t>REMB DE TRANSPORT DU 27/08/2022 POUR DES TRAVAUX DE CREPMF PLATEAU</t>
  </si>
  <si>
    <t>L'AUTHENTIFICATION DU REGISTRE DE COMMERCE</t>
  </si>
  <si>
    <t>R/CAISSE/COLLAT° REUNION DU 22/08/2022</t>
  </si>
  <si>
    <t>REP CARTE ELECTRONIQUE DU SPLIT MURAL DE FAO-CI</t>
  </si>
  <si>
    <t>RGL SALAIRE DAME DE MENAGE DU 01 AU 25 AOUT 2022</t>
  </si>
  <si>
    <t xml:space="preserve">TRSPRT TECHN  PLOMBIERS EMILE ET N'DA L.DE FERKE A BKE/DEPANN SGCI </t>
  </si>
  <si>
    <t>TRSPRT DES TECHNICIENS YAO N'GORAN ET KAKOU JOEL DE KOROGHO A FERKE POUR MAINT.DE CLIMATISATION DE SGCI FERKE AGENCE</t>
  </si>
  <si>
    <t xml:space="preserve">FRAIS DE MISSION CCP SIKENSI ( MAINTENANCE DU GE 16SPKVA) </t>
  </si>
  <si>
    <t>APPRO CAISSE SUR SGCI FRAIS DE CONTRÔLE SECUREL DES INST</t>
  </si>
  <si>
    <t xml:space="preserve">ACHAT D UN PNEU D'OCCASIONPOUR LE CHARIOT DU GE SDD0 DE L'ENTREPRISE </t>
  </si>
  <si>
    <t>AVANCE SUR FRAIS DE MISSION DE CAMARA MOUSSA</t>
  </si>
  <si>
    <t>PRIME DE STAGE AOUT 2022 DE ZOKOU JEANNE D'ARC</t>
  </si>
  <si>
    <t>PRIME DE STAGE AOUT 2022 DE YAPO EMILINE ODY</t>
  </si>
  <si>
    <t>PRIME DE STAGE AOUT 2022 DE TOURE DIBONAN STEPHANE ROMARIC</t>
  </si>
  <si>
    <t xml:space="preserve">PRIME DE STAGE AOUT 2022 DE ESSI AMOIN AUDE MARIE ARLENE </t>
  </si>
  <si>
    <t xml:space="preserve">PRIME DE STAGE AOUT 2022 DE OUATTARA ANZOUMANA </t>
  </si>
  <si>
    <t xml:space="preserve">PRIME DE STAGE AOUT 2022 DE YAO KOUADIO ROLAND </t>
  </si>
  <si>
    <t>DOTATION EN CARBURANT DE MONSIEUR OSSOFI POUR LE COMPTE DU MOISDE SEPTEMBRE 2022</t>
  </si>
  <si>
    <t>FRAIS DE COLLATION POUR 08 TECHNICIENS POUR TRAVAUX D'INSTALLATION DE GE ET TGRT AU CREPMF DU 03 AU 04/09/2022</t>
  </si>
  <si>
    <t xml:space="preserve">DOTATION EN CARBURANT DE M BAFFOUE POUR LE MOIS DE SEPTEMBRE </t>
  </si>
  <si>
    <t>DOTATION CARBURANT DE M FOFFI MAXIME POUR LE MOIS DE SEPTEMBRE 2022</t>
  </si>
  <si>
    <t>02/209/2022</t>
  </si>
  <si>
    <t>RECHARGEMENT FLOOZ DES WIFI POCKETS MTN SEPTEMBRE 2022</t>
  </si>
  <si>
    <t>ACHAT DES FOURNITURES DE BUREAU MOIS DE SEPTEMBRE</t>
  </si>
  <si>
    <t xml:space="preserve">ACHAT DES PRODUITS ENTRETIEN ET ACCUEIL VISITEURS POUR MOIS DE SEPTEMBRE </t>
  </si>
  <si>
    <t>PRIME DE STAGE DE YAPI MONNET CONSTY JUNIOR AOUT 2022</t>
  </si>
  <si>
    <t>PRIME DE STAGE DE N'GUESSAN KACOU STEPHANE AOUT  2022</t>
  </si>
  <si>
    <t>PRIME DE STAGE DE TIA DOUIN AOUT 2022</t>
  </si>
  <si>
    <t>PRIME DE STAGE DE AMOA KOUADIO ELYSEE AOUT  2022</t>
  </si>
  <si>
    <t>SOLDE FRAIS DE MISSION DE CAMARA/ LIVRAISON MATERIEL TIEBISSOU</t>
  </si>
  <si>
    <t>PRIME DE STAGE DE TRAORE SOULEYMANE AOUT 2022</t>
  </si>
  <si>
    <t>PRIME DE STAGE DE TOUBRE KOUBOLO AOUT 2022</t>
  </si>
  <si>
    <t>DOTATION CARBURANT DE CHAKOUR MISRINE MOIS DE SEPTEMBRE 2022</t>
  </si>
  <si>
    <t>ACHAT DE 01 RUBAN DYMO POUR LE DEPANNAGE ELECTRIQUE DE L'IPS CGRAE SAN PEDRO</t>
  </si>
  <si>
    <t>APPPROVISIONNEMENT DE LA CAISSE  Mme AKE POUR LE DG</t>
  </si>
  <si>
    <t>FARIS MISSION STAGIAIRE N'GORAN DU PROJET S</t>
  </si>
  <si>
    <t>FRAIS DE TRANSPORT UNIVELECT VISUEL CONCEPT UNIVELECT</t>
  </si>
  <si>
    <t>REM CHAUFFEUR BATIONO/ TRANSPORT TECHNICIENS GE A LA MAISON</t>
  </si>
  <si>
    <t>RECUPERATION DE LA PEUGEOT 407 IMMATRICULE 80 42 HC01 A BONOUA (TRANSPORT)</t>
  </si>
  <si>
    <t>TRANSPORT DU PLOMBIER (KORHOGO-BOUAKE -YAKRO) POUR DEPANNAGE SGCI YAKRO</t>
  </si>
  <si>
    <t>ALIMETATION CAISSE SGCI N°0093376/ DEPENSES NOUVELLE AGENCE SAN PEDRO</t>
  </si>
  <si>
    <t>FRAIS MISSION DES CLIMATICIENS / TECHNICIENS SAN PEDRO</t>
  </si>
  <si>
    <t>FRAIS MISSION N'GORAN HONORE ( STAGIAIRE) STATION SHELL LA SAN PEDRO</t>
  </si>
  <si>
    <t>TRANSPORT DU MATERIEL ET TECHNICIENS DE L'AGENCE UNIVELECT BKE A L'AGENCE KORHOGO/MAINT SHEL KORHOGO</t>
  </si>
  <si>
    <t>RAVITAILLEMENT EN CARBURANT DU GE CLIENT JOELKA</t>
  </si>
  <si>
    <t>ALIMENTATION CAISSE SGCI N°0093377</t>
  </si>
  <si>
    <t>FRAIS DE DEPLACEMENT DU RESP TECHNICIEN DE BKE POUR TRVAUX D'ELECTRICITE ET CLIMATISATIONSUR LES SITES CGRAE</t>
  </si>
  <si>
    <t>FRAIS DE MISSION N°142 DE L'EQUIPE DE DALOA POUR LES MAINTENANCES ELECTRIQUES DS STATION SHELL VIVO ENERGY 3T</t>
  </si>
  <si>
    <t xml:space="preserve">FRAIS MISSION N°161 AUX TECHNICIENS CLIMATICIENS PR INSTALLATION DU SPLIT TRANE DE 03 EX AU DOMICILE AGBOVILLE </t>
  </si>
  <si>
    <t>ACHAT DE MATERIELS DE PLOMBERIE POUR SGCI UNIVELECT</t>
  </si>
  <si>
    <t>SOLE /TRVAUX DE DEPOSE ET POSE DE DEUX CADRES EN BOIS REFECTION DE L'ENDUIT ET PEINTURE CGRAE BASSAM CAMENKI</t>
  </si>
  <si>
    <t>ACHAT DE 40L DE GAZOIL POUR LES ESSAIS DU GE DE CREPMF</t>
  </si>
  <si>
    <t>FRAIS MISSION N°163 AU CHAFFEUR GNAHOUA/LIVRAISON DE MATERIELS DE PLOMBERIE ET ELECTRICITE DU 07 AU 8/2022</t>
  </si>
  <si>
    <t>TRANSPORT ALLER A SCANE-TECH POUR LE NETOYAGE DES LOCAUX</t>
  </si>
  <si>
    <t>ACHAT DE 01 ELINGUE POUR LE VEHICULE D'UNIVELECT RENAULT KERAX IMM4454KV01</t>
  </si>
  <si>
    <t>APPROVISIONNEMENT CAISSE DE BOUAKE</t>
  </si>
  <si>
    <t>TRANSPORT DES TECHNICIENS KOFFI LANDRY ET KOUADIO EMILE POUR TRAVAUX DE PLOMBERIE ET ELECT TOUMODI ET DIMB</t>
  </si>
  <si>
    <t>ALIMENTATION CAISSE SGCI N°0093379</t>
  </si>
  <si>
    <t>09/09.2022</t>
  </si>
  <si>
    <t>APPROVISIONNEMENT CAISSE CHEQUE N°0093382</t>
  </si>
  <si>
    <t>FRAIS DE MISSION N°164 DU CPI/ MAINTENANCE DU GE AKSA DE 1650KVA DE L'USINE CEP SIKENSI DU 09/09/2022</t>
  </si>
  <si>
    <t>AVANCE / FRAIS HEBERGEMENT ET CARBURANT POUR LES EQUIPES DE BOUAKE  ET ABENGOUROU PR MAINTENANCE DES EQUIPEMENTS DE CLIMATISATION ET PLOMBERIE SGCI</t>
  </si>
  <si>
    <t>ACHAT DE 03 FORMULAIRES DE CONTRAT DE BAIL USAGE PROFESSIONNEL</t>
  </si>
  <si>
    <t>FRAIS DE MISSION AGENCE DE BOUAKE SEPT 2022</t>
  </si>
  <si>
    <t>FRAIS DE MISSION MAN SEPT 2022</t>
  </si>
  <si>
    <t>FRAIS MISSION DALOA SEPT 2022</t>
  </si>
  <si>
    <t>AVANCE /ALIMENTATION CAISSE CHEQUE SGCI 0093375</t>
  </si>
  <si>
    <t>LA COUVERTURE DE LA TOITURE PANORAMIQUE DE LA CHERVOLE</t>
  </si>
  <si>
    <t>LA COLLATION DE LA REUNION DE MAINTENANCE DU 12/09/2022</t>
  </si>
  <si>
    <t>FRAIS DE DE DEDOUANEMENT DES CRAVATES POUR DRESS CODE DE 2022</t>
  </si>
  <si>
    <t>FRAIS DE RECEPTION SUR ANNIVERSAIRE DU MOIS DE JUIN 2022</t>
  </si>
  <si>
    <t>AVANCE/ALIMENTATION CAISSE CHEQUE N°0093375</t>
  </si>
  <si>
    <t>FRAIS DE MISSION KORHOGO</t>
  </si>
  <si>
    <t>REPARTITION DE CARTE ELECTRONIQUE POUR EVAPORATION DU SPLIT MURAL DANS LA CHAMBRE DU DOMICILE RA SGCI AGBOVILLE</t>
  </si>
  <si>
    <t>ACHAT DE MATERIERL DE PLOMBERIE POUR SGCI VRIDI</t>
  </si>
  <si>
    <t>TRVAUX D'OUVERTURE DE TRANCHEE SGCI BASSAM</t>
  </si>
  <si>
    <t xml:space="preserve">ACHAT DE 40 CHIFFONS MOUSSE POUR LE STOCK UNIVELECT </t>
  </si>
  <si>
    <t xml:space="preserve">ACHAT DE 02 PAQUETS DE COLLIER COLSON POUR LES TRAVAUX D'ELECTRICITE DE SGCI PLATEAU SIEGE </t>
  </si>
  <si>
    <t>ACHAT D'AMPOULE POUR SGCI MARCORY CENTRE</t>
  </si>
  <si>
    <t xml:space="preserve">ACHAT DE MATERIEL POUR LE STOCK UNIVELECT ET AXA PLATEAU </t>
  </si>
  <si>
    <t>TRAVAUX DE FOUILLE ET DE FERMETURE POUR ORYX VRIDI</t>
  </si>
  <si>
    <t>ACHAT DE SOL DE SAVON LIQUIDE POUR LE STOCK UNIVELECT</t>
  </si>
  <si>
    <t>ACHAT  DE MATERIEL DE PLOMBERIE POUR SGCI DOMICILE RA</t>
  </si>
  <si>
    <t>ACHAT DE CONTACTEURS POUR LES TRVAUX D'ELECTRICTE DE L'IPS CGRAE SAN PEDRO</t>
  </si>
  <si>
    <t>FRAIS D'ENVOI POUR LE MATERIEL ELECTRIQUE DE L'IPS CGRAE SAN PEDRO</t>
  </si>
  <si>
    <t>COLLATION DE LA REUNION TECHNIQUE DU 05-09-2022</t>
  </si>
  <si>
    <t>UN JEU DE ROTULEDE LA NISSAN HORDBODY IMMA</t>
  </si>
  <si>
    <t>FRAIS DE DEDOUANEMENT DES CRAVATES POUR LE DRESS CODE DE 2022</t>
  </si>
  <si>
    <t>AVANCE/ FRAIS DE MISSION DES OBSEQUES DE Mme AKE</t>
  </si>
  <si>
    <t>COUVERTURE DE LA TOITURE PANORAMIQUE DE LA JEEP 456KF</t>
  </si>
  <si>
    <t>FRAIS DE TRANSPORT SUR OPERATION BANCAIRE A LA SGCI BIETRY DU  12/09/2022</t>
  </si>
  <si>
    <t>FRAIS TRANSPORT / ALIMENTATION CAISSE SGCI UNIVELECT , SGCI-BIETRY; SGCI UNIVELECT DU 09/09/2022</t>
  </si>
  <si>
    <t>ACHAT DE 02 LITRES D'HUILE DE ???( 5000) ET ???</t>
  </si>
  <si>
    <t>FRAIS DE TRANSPORT SUR OPERATION BANCAIRE SGCI BIETRY (APPRO COMPTE ORANGE MONEY) DU 06/09/2022</t>
  </si>
  <si>
    <t>FRAIS DE MISSION ABO ET BALLIE POUR LA VISITE D'EXPERTISE GE (UNICEF FAO CI M BROU) BRONOUA ET ABOISSO</t>
  </si>
  <si>
    <t>FRAIS DE TRANSPORT SUR OPERATION BANCAIRE SIEGE NSIA PMC-SGCI BIETRY BOA AZALAI HOTEL SIEGE UNIVELECT</t>
  </si>
  <si>
    <t>FRAIS DE TRANSPORT WAVE M KOUASSI KOFFI EMILE (PLOMBERIE BOUAKE)</t>
  </si>
  <si>
    <t>FRAIS DE TRANSPORT SUR OPERATION BANCAIRE SIEGE UNIVELECT -BIETRY POUR LE RETRAIT DES ESPECES DU 05/09/2022</t>
  </si>
  <si>
    <t>FRAIS DE TRANSPORT DE CHAMBRE DE COMMERCE FRANCAISE POUR PARTICIPER A LEUR DEJEUNER DEBAT SUR LES DISJONCTALISATION DS ACTIVITES DE CNPS</t>
  </si>
  <si>
    <t>FRAIS DE TRANSPORT SIEGE UNIVELECT NSIA -PMC ABIDJAN SUD SIEGE UNIVELECT</t>
  </si>
  <si>
    <t>FRAIS DE TRANSPORT SUR OPERATION BANCAIRE SIEGE BIETRY SGCI- BIETRY UNIVELECT</t>
  </si>
  <si>
    <t>REMB PAIEMENT FACTURE SODECI DE LA RESIDENCE DE KORHOGO</t>
  </si>
  <si>
    <t>PAIEMENT FACTURE SODECI DE LA RESIDENCE YAKRO FACTURE : 19026+ OM 200</t>
  </si>
  <si>
    <t>FRAIS D'ENREGISTREMENT DU BAIL DE L'AGENCE + FRAIS D'EXPEDITION</t>
  </si>
  <si>
    <t xml:space="preserve">FRAIS DE RETRAIT DE COLIS A LA POSTE DE COTE D'IVOIRE ( CRAVATE UNIVELECT) </t>
  </si>
  <si>
    <t>FRAIS DE TRANSPORT UNIVELECT -TRI-POSTE UNIVELECT ( RETRAIT DES CRAVATES UNIVELECT VENUES D'ALLEMAGNE)</t>
  </si>
  <si>
    <t xml:space="preserve">CERTIFICAT DE NON FAILLITE </t>
  </si>
  <si>
    <t xml:space="preserve">ACTION SOCIALE EN FAVEUR DE MLLE AKA KOKO NADEGE </t>
  </si>
  <si>
    <t xml:space="preserve">RTOUR CAISSE SUR PAIEMENT DE VISITE SECURELLE SGCI OUME </t>
  </si>
  <si>
    <t>FRAIS DE DEPLACEMENT DES EQUIPES TECHNIQUES INTERIEURS RELATIF A L'AO N°IVC-SUP 2022(INSTALLATION DE 27 CHAMBRES FROIDES ET 10 GE ET LA MAINT) DU 14 AU 16/09/2022</t>
  </si>
  <si>
    <t>FRAIS DE MISSION N°167 DU CHAUFFEURVGNAHOUA  ARMAND POUR LIVRAISON DE MATERIELS DE PLOMBERIE A L'AGENCE ET AU DOMICILE RA DE SGCI AGBOVILLE LE 15/09/2022</t>
  </si>
  <si>
    <t>ACHATS DE 03 CONTACTEURS LCT 4X25A POUR LES TRVAUX D'ELECTRICITE A CGRAE SAN PEDRO</t>
  </si>
  <si>
    <t>FRAIS D'ENVOI DES CONTRATS DE BAIL DE BOUAKE SUR YAKRO PAR UTB</t>
  </si>
  <si>
    <t>PRESTATION (M. NINMLINT)</t>
  </si>
  <si>
    <t>RETOUR CAISSE SUR ACHAT DE PNEU ( DEMANDE DE 30000)</t>
  </si>
  <si>
    <t>FRAIS DE TRANSPORT POUR LES TECHNICIENS PLATEAU YOPOUGON (PROJET DE CREPMEF DU 10/09/2022 (AMANI ET AMOA)</t>
  </si>
  <si>
    <t>FRAIS DE MISSION N°169 DU REP TECHNIQUE BOUAKE POUR TRAVAUX DE POSE TRANSFORMATEUR AU PEAGE AGEROUTE TIEBISSOU ET AGENCE SGCI BONGOUANOU/ YEO</t>
  </si>
  <si>
    <t>FRAIS DE MISSION N°170 CPI POUR ENTRETIEN DE GE AKSA DE 1650KUA DE L'USINE CCP DE SIKENSI 16/09/2022 / ABO</t>
  </si>
  <si>
    <t>REPARATION DE CARTE ELECTRONIQUE RECEPTEUR IPS CGRAE PLATEAU SIEGE / OUMAR KOBENA</t>
  </si>
  <si>
    <t>ACHAT D'UN KIT DE VERROUILLAGE MECANIQUE DT 40 POUR LE PROJET CREPMF / ETS YARA MOHAMED</t>
  </si>
  <si>
    <t>ACHAT DE MATERIELS DE PLOMBERIE POUR DES TRVAUX A SGCI ABENGOUROU -AGENCE AGBOVILLE DOMICILE RA AGNIBELEKRO/QUINCALLERIE GENERALE</t>
  </si>
  <si>
    <t>ACHAT DE QUATRE RUBANS DUMD 12M*7 NOIR/BLANC POUR CREPMF ET LE STOCK UNIVELCET + TIMBRE</t>
  </si>
  <si>
    <t>FRAIS DE MISSION N°168 DU CHAUFFEUR GRUTIER POUR TRAVAUX DE POSE DE TRANSFORMATEURS SUR LE PEAGE TIEBISSOU AGEROUTE ET AGENCE SGCI DE BONGOUANOU</t>
  </si>
  <si>
    <t>M.LOBA (TRECHVILLE) ET AMANI (GONZAGUE) FRAIS DE TRANSPORT DANS LE CADRE DE L'APPEL D'OFFRE DE UNICEF</t>
  </si>
  <si>
    <t>REMBOURSEMENT DEPENSES SUPPLEMENTAIRES  DU CHAUFFEUR GRUTIER POUR SA MISSION N°139 POUR TRANSPORT ,LIVRAISON ET IMPORTATION DE 12 POTEAUX BETONQ DU 02/08/2022 AU 08/08/2022</t>
  </si>
  <si>
    <t>REMBOURSEMENT FRAIS DE TRANSPORT DES TECHNICIENS DIABATE BASSAYA , ASSOUAN KABLAN ET KROU GEORGES A IFCI LE 14 ET 15/09/2022</t>
  </si>
  <si>
    <t>REMBOURSEMENT FRAIS DE TRANSPORT AU TECHNICIEN KOFFI LANDRY N'DRI POUR DEPANNAGE ELECTRIQUE AU DOMICILE RA SGCI KATIOLA LE 13/09/2022</t>
  </si>
  <si>
    <t>REMBOURSEMENT FRAIS DE TRANSPORT AU TECHNICIEN KOFFI LANDRY N'DRI POUR DEPANNAGE ELECTRIQUE A SHELL TOUMODI 2/VIVO ENERGY LE 10/09/2022</t>
  </si>
  <si>
    <t>PARTICIPATION AUX OBSEQUES DU PÈRE DE M. TANOH ROGER (DIRECTEUR DES RESSOURCES HUMAINES ET DES AFFAIRES JURIDIQUES)</t>
  </si>
  <si>
    <t>FRAIS DE MISSION N°173 DU COMMUNITY-MANAGER POUR PRISE D'IMAGES SUR LE CHANTIER DU PEAGE</t>
  </si>
  <si>
    <t>ACHAT DE CARBURANT DE LA NISSAN HARDBODY IMM 3746KU01 POUR SA REVISION</t>
  </si>
  <si>
    <t xml:space="preserve">FRAIS DE DEPLACMENT DU CHAUFFEUR GNAHOUA ARMAND POUR REMPLACEMENT DU CHAUFFEUR OUEDRAOGO LEON A DALOA </t>
  </si>
  <si>
    <t>LAVAGE DE LA CITROEN C4 CACTUS IMM 3642KG01</t>
  </si>
  <si>
    <t>FRAIS DE CARBURANT ABIDJAN-CCP DABOU (SIGNATURE DE PV DEMONTAGE ET MONTAGE GE)</t>
  </si>
  <si>
    <t>DOTATION EN CARBURANT POUR DEPLACEMENT DE L'EQUIPE GE</t>
  </si>
  <si>
    <t>LE RELIQUAT DE CARBURANT POURL'EQUIPE DE DALOA QUI SE TROUVE ACTUELLEMENT A ODIENNE DANS LE CADRE DE L'APPEL D'OFFRE DE L'UNICEF</t>
  </si>
  <si>
    <t>SIGNATURE DE L'ATTESTION DE VISITE INHP ABOISSO PAR LE RESPONSABLE DE L'ANTENNE DU SITE DANS LE CADRE DE L'APPEL D'OFFRE DE L'UNICEF</t>
  </si>
  <si>
    <t>RAVITAILLEMENT DE 140L DE CARBURANT POUR SGCI YOPOUGON MILLIONNAIRE</t>
  </si>
  <si>
    <t>ACHAT DE BARRE DE TUYAUX PRESSION POUR TRAVAUX DE PLOMBERIE A SGCI TOUMODI LE 08/09/22</t>
  </si>
  <si>
    <t>TRANSPORT RETOUR APRES LA FORMATION AU CABINET CEFIS (PLATEAU ) SOIT 2500F/JR SUR 4 JOURS (DU 20/09 AU 23/09) MISS N'GUESSAN A ROSINE</t>
  </si>
  <si>
    <t>TRANSPORT RETOUR AU BUREAU APRES LA FORMATION AU CABINET CEFIS (PLATEAU ) , SOIT 2500F/JR SUR 4 JOURS(20 AU 23/09/22) N'ZIAN FRANCK</t>
  </si>
  <si>
    <t>COLLATION DE LA REUNION DE MAINTENANCE DU LUNDI 19 SEPTEMBRE 2022</t>
  </si>
  <si>
    <t>RETOUR DE CAISSE SUR LA COLLATION DE LA REUNION DE MAINTENANCE DU LUNDI 19/09/2022</t>
  </si>
  <si>
    <t>FRAIS DE MISSION DE M. KOFFI KOUASSI POUR LA PERIODE DU 21-09-22 AU 24-09-22</t>
  </si>
  <si>
    <t>RETOUR DE CAISSE SUR LE RELICAT DE CARBURANT POUR L'EQUIPE DE DALOA DANS LE CADRE DE L'APPEL D'OFFRE DE UNICEF</t>
  </si>
  <si>
    <t>APPROVISIONNEMENT DE LA CAISSE-CHEQUE N°0093389 SGCI</t>
  </si>
  <si>
    <t>LES FRAIS D'ENVOI D'1 SPLIT CASSETTE SUR YAKRO POUR LA SGCI ET D'UNE LANTERNE A DALOA (SS VIVO ENERGY ZUENOULA)</t>
  </si>
  <si>
    <t>SOLDE DES TRAVAUX DE MENUSERIE (HABILLAGE INTERIEURE D'ECHAUFFAGE) DE L'ENTREPRISE</t>
  </si>
  <si>
    <t>ACHAT DE RECHARGE DE GAZ POUR LE STOCK UNIVELECT SIEGE</t>
  </si>
  <si>
    <t>TRAVAUX DE STAFF A LA SGCI D'AGNIBILEKROU</t>
  </si>
  <si>
    <t xml:space="preserve">REMBOURSEMENT DE TRANSPORT DES TECHNICIENS DIABATE BASSAYA &amp; ASSOUAN MATHIEU </t>
  </si>
  <si>
    <t>TRANSPORT SUR BONOUA VOIR LA PEUGEOT 407 IMM 8042HC01 QUI CHAUFFE</t>
  </si>
  <si>
    <t>TRANSPORT DU MONTAGE DU G MOTEUR V DE PEUGEOT 407 IMM 8042HC01 SUR BONOUA</t>
  </si>
  <si>
    <t>L'ENTRETIEN DES CHAISES DE LA SALLE DE REUNION (SPIRAL)</t>
  </si>
  <si>
    <t>FRAIS DE TRANSPORT SUR OPERATION BANCAIRE SIEGE-UNIVELECT SIEGE-SGCI-BIETRY DU 09/09/2022</t>
  </si>
  <si>
    <t>FRAIS DE TRANSPORT SUR OPERATION BANCAIRE SIEGE-SGCI DU 20/09/2022</t>
  </si>
  <si>
    <t>FRAIS DE TRANSPORT SUR OPERATION BANCAIRE SIEGE-UNIVELECT SIEGE-SGCI-BIETRY DU 22/09/2022</t>
  </si>
  <si>
    <t>FRAIS DE CARBURANT ET PEAGE SUR MONDOUKOU POUR DEPOTAGE DE 45000L DE GAZOIL (VIVO</t>
  </si>
  <si>
    <t>FRAIS DE CARBURANT ABIDJAN-BINGERVILLE CAMPEMENT VISITE D'EXPERTISE (M.KONE CGRAE) 2 FOIS ALLER-RETOUR</t>
  </si>
  <si>
    <t>REMBOURSEMENT TRANSPORT (CREPMF-DOMICILE) DE AMANI, AMOA ET BALIET DANS LA NUIT DU SAMEDI 17 AU 18 SEPT 2022 DANS LE CADRE DES TRAVAUX DE CREPMF PLATEU</t>
  </si>
  <si>
    <t>REMBOURSEMENT FRAIS DE RECHARGEMENT DU COMPTEUR CIE DE LA RESIDENCE UNIVELECT DE SAN-PEDRO</t>
  </si>
  <si>
    <t>FRAIS DE MISSION N°171 DU RESP ITB/SAV POUR VISITE EXPERTISE POUR INSTALLATION D'1 SMART BUNKER A L'AGENCE IPS-CGRAE DE SAN-PEDRO</t>
  </si>
  <si>
    <t>ACHAT DE 16 TIGES DELECTEE N°14 POUR AGEROUTE PEAGE YAKRO-TIEBISSOU</t>
  </si>
  <si>
    <t>FRAIS DE MISSION DU CPI POUR LA MAINTENANCE DU GEAKSA DE 1650 KUA DE L'USINE CCP DE SIKENSI LE 23/09/2022</t>
  </si>
  <si>
    <t>LAVAGE DE VEHICULE NISSAN 9222JV01 (POUR MISSION SUR DALOA) 16/09/2022</t>
  </si>
  <si>
    <t>ACHAT D'1 AMPOULE LED E27 POUR SGCI MARCORY CENTRE</t>
  </si>
  <si>
    <t>ACHAT D'UN VIS POUR LE VENTILO DE LA VOITURE DU DRH-AJ (PEUGEOT 407) IMM 8042HC01</t>
  </si>
  <si>
    <t>FRAIS DE DEPLACEMENT DU RESP. TECHNIQUE BOUAKE POUR TRAVAUX DE BRANCHEMENT CIE A SGCI OUME, CONTRÔLE SECUREL A SGCI BONGOUANOU ET REUNION A ABIDJAN (156.000)</t>
  </si>
  <si>
    <t>FRAIS DE MISSION N°175 CLIMATICIENS POUR TRAVAUX D'EXPERTISE ET POSE DE CLIMATISEUR A SAN-PEDRO AU 26/09-01/10/2022 CLIENT: YELAY TECHNOLOGY AFRICA (114.000)</t>
  </si>
  <si>
    <t>FRAIS DE DEPLACEMENT DU RT BOUAKE POUR LE DEMARRAGE DES TRAVAUX DE POSE POSTE H59 A ORYX DALOA</t>
  </si>
  <si>
    <t>ACHAT DE CHAINE INOX ET CROCHET POUR LES TRAVAUX D'ELECTRICITE DE SGCI AGENCE BOUAKE</t>
  </si>
  <si>
    <t>REMB FRAIS DE TRANSPORT DES TECHNICIENS DIABATE BASSAYA ET YAPI MONET POUR REJOINDRE LEUR DOMICILE APRES ASTREINTE A IFCI LE 21/09/2022</t>
  </si>
  <si>
    <t>TRANSPORT (CREPMEF-DOMICILE)TRVAUX DE CREPMF LE SAMEDI 24(TRVAUX DE NUIT) POUR AMANI, AMOA ET BALIET</t>
  </si>
  <si>
    <t>FRAIS DE CARBURANT POUR MISSION DE MAINTENANCE ELECTRICITE ET CLIMATISATION A LA CGRAE MAN DES EQUIPES KONAN N'DA ET AUFFOUE CLAVER</t>
  </si>
  <si>
    <t>FRAIS DE LEGALISATION DU CONTRAT DE BAIL (UNIVELECT BOUAKE )</t>
  </si>
  <si>
    <t>REMB DES FRAIS DE LAVAGE DE LA NOUVELLE RESIDENCE DE SAN PEDRO</t>
  </si>
  <si>
    <t>ACHAT DE 03 MANCHONS POUR TRAVAUX AGEROUTE PEAGE YAKRO-TIEBISSOU</t>
  </si>
  <si>
    <t>ACHAT DE 01 MOTEUR CONDENSEUR HELICE POUR LA CGRAE DE KORHOGO</t>
  </si>
  <si>
    <t xml:space="preserve">ACHAT DE 01 DISJONCTEUR CIE 4P POUR UNIVELECT SIEGE </t>
  </si>
  <si>
    <t>COLLATION DE LA REUNION DE MAINTENANCE DU 29/09/2022</t>
  </si>
  <si>
    <t xml:space="preserve">ACHTER 02 CONTRATS DE BAIL A USAGE D'HABITATION </t>
  </si>
  <si>
    <t>REMB FRAIS DE RECHARGEMENT DU COMPTEUR CIE DE L'AGENCE BOUAKE</t>
  </si>
  <si>
    <t>FRAIS DE CARBURANT POUR LA MAINTENANCE GE DE CCP ELEAI¨S (ALEPE)</t>
  </si>
  <si>
    <t xml:space="preserve">REMB FRAIS DE TRANSPORT DES TECHNICIENS DIABATE ASSOUIN ET YAPI MONET APRES ASTREINTE A IFCI LES VENDREDI 23 ET 24/09/2022 </t>
  </si>
  <si>
    <t>?</t>
  </si>
  <si>
    <t>Directeur Comptable &amp; Financier</t>
  </si>
  <si>
    <t>Mlle. KOUAME</t>
  </si>
  <si>
    <t>COLLATION POUR QUATRE PERS SUR TRAVAUXETATS FINANCIERS DU SAMEDI 27/05/2023 ET LUNDI 29/05/2023</t>
  </si>
  <si>
    <t>ARRETE DE CAISSE AU 30/06/2023</t>
  </si>
  <si>
    <t>ANNULE</t>
  </si>
  <si>
    <t>MISSION DAME DE MENAGE KORHOGO</t>
  </si>
  <si>
    <t>MISSION ABENGOUROU</t>
  </si>
  <si>
    <t>TRANSPORT EN COMMUN UNIVELEVT-COMPTOIR DES ARTISANS UNIVELECT-UNIVELCT POUR LES RECEPTIONS DES TRAVAUX</t>
  </si>
  <si>
    <t>FRAIS DE MISSION N°087 DU CPI POUR LES TRAVAUX D'ELECTRICITE DU PEAGE DE DJEBONOUA DU 01 AU 03/07/2023</t>
  </si>
  <si>
    <t>AVANCE/FRAIS DE MISSION RELATIF A LA MAINTENANCE CLIMATISATION ET PLOMBERIE SGCI AGENCE BONDOUKOU/DOMICILE RA ET L'AGENCE SGCI BOUNA</t>
  </si>
  <si>
    <t>SOLDE/FRAIS DE MISSION RELATIF A LA MAINTENANCE CLIMATISATION ET PLOMBERIE SGCI AGENCE BONDOUKOU/DOMICILE RA ET L'AGENCE SGCI BOUNA</t>
  </si>
  <si>
    <t>TRANSPORT POUR RETRAIT DE CHEQUE SGCI-UNIVELECT SIEGE</t>
  </si>
  <si>
    <t>PASSAGE SUR LE PONT A PEAGE HKB POUR ENLEVEMENT DE MATERIEL A CEFI</t>
  </si>
  <si>
    <t>FRAIS DE CARBURANT DE LA TOYOTA COROLLA POUR DEPLACEMENT SUR SITE DE PROJET</t>
  </si>
  <si>
    <t>RAMASSAGE D'ORDURE POUR LE COMPTE DU MOIS DE JUILLET 2023</t>
  </si>
  <si>
    <t>COLLAGE DU PNEU AVANT DROIT DE LA RENAULT DOKKER IMMATRICULE 3086JS01</t>
  </si>
  <si>
    <t>FRAIS DE TRANSPORT RETOUR DE REUNION HEBDOMADAIRE SGCI SIEGE</t>
  </si>
  <si>
    <t>ACHAT DE CROISSANT ET CAFE POUR LA REUNION TECHNIQUE DU 03/07/2023</t>
  </si>
  <si>
    <t>FRAIS D'ASTREINTE DU TECHNICIEN KOTROH KOUAKOU ALAIN A SGCI PLATEAU SIEGE POUR LA PERIODE DU DIMANCHE 02 AU DIMANCHE 09 JUILLET 2023 ELECTRICITE</t>
  </si>
  <si>
    <t>FRAIS D'ASTREINTE DU TECHNICIENNN'GUESAN YAO ARMEL  SGCI SIEGE POUR LE SAMEDI 02/07/2023 ELECTRICITE</t>
  </si>
  <si>
    <t>FRAIS DE COLLATION POUR DEUX PERSONNES SUR LE CHIFFRAGE DE AGEROUTE 4ième PONT (TRAVAUX DE NUIT)</t>
  </si>
  <si>
    <t>TRAVAUX DE PEINTURE DU GE SDMO 700KVA POUR CGRAE TREICHVILLE</t>
  </si>
  <si>
    <t>TRAVAUX DE FOUILLE ET TRANCHEE DE PASSAGE DE CABLE A SPCI VRIDI (70%)</t>
  </si>
  <si>
    <t>FRAIS DE MANUTENTION DES REGULATEURS AGENCES DE SGCI DIMBOKRO ET DAOUKRO</t>
  </si>
  <si>
    <t>FRAIS DE TRANSPORT POUR RETRAIT D'ESPECES POUR APPROVISIONNEMENT CAISSE SGCI-UNIVELECT</t>
  </si>
  <si>
    <t>FRAIS D'EXPEDITION D'UN COURRIER A M.KOUASSI KOFFI EMILE SUR BOUAKE</t>
  </si>
  <si>
    <t>RETOUR/ACHAT DE CARBURANT POUR VEHICULE D'INTERVENTION (VOIR BON 4191)</t>
  </si>
  <si>
    <t>ALIMENTATION CAISSE AGENCE BOUAKE</t>
  </si>
  <si>
    <t>PRIME DE STAGE JUIN 2023: DIOMANDE MAHOUA SPO039</t>
  </si>
  <si>
    <t>PRIME DE STAGE JUIN 2023:N'DA KASSI LINO SPO41</t>
  </si>
  <si>
    <t>LOYER BOUAKE</t>
  </si>
  <si>
    <t>FRAIS DE PAYEMENT DES AIDES DE M.KROU POUR L'INSTALLATION D'UN SPLIT AU BATIMENT ANNEXE R+1 (PROJET CGRAE CLIMATISATION)</t>
  </si>
  <si>
    <t>RETOUR/EXPEDITION D'UN COURRIER A M.KOUASSI KOFFI EMILE SUR BOUAKE (VOIR BON 4225)</t>
  </si>
  <si>
    <t xml:space="preserve">FRAIS DE COLLATION POUR LA SUPERVISION DES TRAVAUX DE CABLAGE DES TGBT DU PROJET CCP SIKENSI (DT+N'GORAN)SIEGE UNIVELECT </t>
  </si>
  <si>
    <t>FRAIS DE MISSION N°090 DU CPI POUR LES TRAVAUX DE REHABILITATION ELECTRIQUE A L'USINE CCP SIKENSI DU 05 AU 31/07/2023</t>
  </si>
  <si>
    <t>ASSISTANCE POUR TIRAGE DE CABLE DANS LE CADRE DU PROJET CCP SIKENSI</t>
  </si>
  <si>
    <t>FRAIS DE TRANSPORT EN COMMUN DE L'EQUIPE DE SPCIAOT SUR L'INSTALLATION DU GE</t>
  </si>
  <si>
    <t>FRAIS DE TRANSPORT DU DEPOT DU CHEQUE A GMCI (ALLER-RETOUR) PROJET PRESTICOM GONATE ET BOZI</t>
  </si>
  <si>
    <t>RETOUR/ACHAT DE 08 LOTIONS SPRAY ANTI MOUSTIQUE PAR RAPPORT A LA CUISE A TRANSPORT DES TECHNICIEN SUR SITE ET SIEGE (VOIR BON 4201)</t>
  </si>
  <si>
    <t>ANNIVERSAIRE DES NATIFS DE JUIN</t>
  </si>
  <si>
    <t>TRANSPORT POUR ACHEMINEMENT DES PRODUITS ET MATERIEL CHEZ LE PRESIDENT</t>
  </si>
  <si>
    <t>MISSION CONTRÔLE TECHNIQUE DES INSTALLATION ELECTRIQUE ET EQUIPEMENTS DE CLIMATISATION A SGCI D'ADZOPE</t>
  </si>
  <si>
    <t>COMPLEMENT FRAIS DE MISSION N°094 DU CHAUFFEUR GRUTIER POUR TRANSPORT ET LIVRAISON DE MATERIELS ELECTRIQUE A L'USINE CCP DE SIKENSI</t>
  </si>
  <si>
    <t>DEPLACEMENT DE NIANZOU ET TAHO A SPRINT TECH (DEMARREUR) ET DEPANNAGE GE A SGCI VRIDI (DEPLACEMENT /ALLER-RETOUR) LE 04/07/2023</t>
  </si>
  <si>
    <t>REBOURSEMENT DES FRAIS DE RETOUR DE MISSION DE M.NIANZOU LORS DE LA MISSION IPS CGRAE DALOA DU 23/06/2023 AU 26/06/2023</t>
  </si>
  <si>
    <t>FRAIS DE MISSION N°094 DU CHAUFFEUR GRUTIER POUR TRANSPORT ET LIVRAISON DE MATERIELS ELECTRIQUE A L'USINE CCP DE SIKENSI</t>
  </si>
  <si>
    <t>PANIER REPAS SUR SITE CGRAE TRAVAUX D'ELECTRICITE :BADOLO-SAY RODRIGUE-BROU-CALEB</t>
  </si>
  <si>
    <t>PANIER REPAS POUR LE DT POUR SUPERVISION TRAVAIL A L'ATELIER CCP SIKENSI (ELECTRICITE)</t>
  </si>
  <si>
    <t>TRANSPORT POUR LE VERSEMENT DU LOYER DE BOUAKE A FIDRA DE KOUMASSI</t>
  </si>
  <si>
    <t>FRAIS DE TRANSPORT POUR TRAVAUX SMQ COMPTABILITE (NUIT DU 10/07/2023 AU 11 /07/2023)</t>
  </si>
  <si>
    <t>FRAIS DE TRANSPORT EN COMMUN DES TECHNICIEN SUR LE PROJET CGRAE CLIMATISATION (RETOUR DE CHANTIER APRES TRAVAUX DE NUIT)</t>
  </si>
  <si>
    <t>FRAIS DE DEPLACEMENT POUR RETRAIT D'ESPECES A SGCI BIETRY CHQ N°0095180</t>
  </si>
  <si>
    <t>ACHAT DE PAILLASON AU NIVEAU DES ESCALIERS DANS LE HALL DU SECRETARIAT</t>
  </si>
  <si>
    <t>VISITE D'EXPERTISE POUR L'AO D'ABONNEMENT BORNES POSTE AGENCE DE SONGON . FRAIS DETRPRT EN COM</t>
  </si>
  <si>
    <t>FRAIS DE MISSION LIVRAISON D'ARME ELECTRIQUE SUR LE SITE DE SIKENSI CCP PROJET SIKENSI</t>
  </si>
  <si>
    <t>FRAIS DE TRANSPORT EN COMMUN DE RETOUR DE CHANTIER DE L'EQUIPE D'INSTALLATION DU GE DE SPCI AOT(REMBOURSEMENT )</t>
  </si>
  <si>
    <t xml:space="preserve">COLLATION DE LA REUNION DES SERVICES DU VENDREDI 14 JUILLET 2023 AVEC LE DG </t>
  </si>
  <si>
    <t>EXPEDITION DE BARETTE DE RACCORDEMENT POUR LE CLIENT PEAGE DJEBONOUA POUR LA COMPAGNIE DE TRANSPORT UTB</t>
  </si>
  <si>
    <t>COLLAGE DE PNEU DE LA RENAULT DOKKER IMMATRICULE 3071JS01 (PNEU AVANT DROIT )</t>
  </si>
  <si>
    <t>TRRANSORT UNIVELECT-VISUEL CONCEPT -UNIVELECT (RETRAIT DE PICTOGRAMME DANGER ELECTRIQUE )</t>
  </si>
  <si>
    <t>RETRAIT DE RUBANS (IMPRIMANTE PVC) FRAIS DE TRANSPORT UNIVELECT- MARCORY INJS - UNIVELECT</t>
  </si>
  <si>
    <t xml:space="preserve">FRAIS DE CARBURANT VISITE DE CT A OXO ET FAO CI </t>
  </si>
  <si>
    <t>TRANSPORT RETOUR /LE VEHICULE EST VENU AU BUREAU TARD A 21H 43 SGCI BASSAM (PLOMBERIE )</t>
  </si>
  <si>
    <t xml:space="preserve">CARBURANT POUR LE DEPLACEMENT ADZOPE SGCI DEPANNAGE UPS </t>
  </si>
  <si>
    <t>FRAIS DE MISSION N°089 DU TECHNICIEN ASSOUAN MATHIEU POUR LES TRAVAUX DE REHABILITATION ELECTRIQUE CCP SIKENSI</t>
  </si>
  <si>
    <t>FRAIS DE CARBURANT(SUPER) POUR INTERVENTION A SGCI AGENCE ABOISSO SELON TICKET N°112627 ABIDJAN-ABOISSO-ABIDJAN</t>
  </si>
  <si>
    <t>APPROVISIONNEMNT CAISSE SGCI CHEQUE N°0095187</t>
  </si>
  <si>
    <t>ACHAT DU CHARGEUR DE L'ORDINATEUR PORTABLE DE M.ZEREY</t>
  </si>
  <si>
    <t xml:space="preserve">TRANSPORT DE RETRAIT D'ESPECE UNIVELECT-SGCI BIETTRY (ALLER-RETOUR) </t>
  </si>
  <si>
    <t xml:space="preserve">FRAIS DE POSE DE COFFRET E.P DU PEAGE DJEBONOUA </t>
  </si>
  <si>
    <t>REGLAGE DE PARALLELISME DE LA RENAULT DOKKER IMMATRICULEE 3086JS01</t>
  </si>
  <si>
    <t>RETOUR/COLLATION DE LA REUNION DES SERVICES DU VENDREDI 14 JUILLET 2023 AVEC LE DG VOIR BON N°4292</t>
  </si>
  <si>
    <t>MISSION DALOA</t>
  </si>
  <si>
    <t>MISSION MAN</t>
  </si>
  <si>
    <t>RETOUR SUR ANNULATION DES BON 4234,4235,4236,4237,4238,4239,4240</t>
  </si>
  <si>
    <t>PRIME DE STAGE JUIN 2023: YAO ARIEL EMMANUEL (11 JOURS DE PERIODE DE PRESENCE)</t>
  </si>
  <si>
    <t>MISSION KORHOGO</t>
  </si>
  <si>
    <t>RELIQUAT FRAIS DE MISSION N°102 DU AU TECHNICIEN APOUTRI BABACAR POUR LES TRAVAUX D'ELECTRICITE A L'USINE CCP DE SIKENSI DU 15 AU 17/07/2023</t>
  </si>
  <si>
    <t>RELIQUAT FRAIS DE MISSION N°103 DU AU TECHNICIEN REFERENT BADOLO VALERY POUR LES TRAVAUX D'ELECTRICITE A L'USINE CCP DE SIKENSI DU 15 AU 17/07/2023</t>
  </si>
  <si>
    <t>FRAIS DE DEPLACEMENT A SGCI POUR RETRAIT D'ESPECES DE DEUX CHEQUES 13/07/2023</t>
  </si>
  <si>
    <t>FRAIS DE DEPLACEMENT A SGCI POUR RETRAIT D'ESPECES DE DEUX CHEQUES 14/07/2023</t>
  </si>
  <si>
    <t>ACCES AU TERMINAL POUR 05 PERSONNES 1500*5=7500F ET 3000F POUR LAISSEZ  PASSER DU VEHICULE (OMA-CI INTERVENTION SUR UN NAVIRE /CLIM)</t>
  </si>
  <si>
    <t>FRAIS DE TRANSPORT DE LA VISITE D'EXPERTISE SGCI VRIDI ET SIGNATURE DE PV A VIVO ENERGY</t>
  </si>
  <si>
    <t>FRAIS DE TRANSPORT DE LA VISITE D'EXPERTISE A ORYX ENERGY GAZ VRIDI SUR L'APPEL D'OFFRE</t>
  </si>
  <si>
    <t>FRAIS DE TRANSPORT EN COMMUN POUR LA VISITE D'EXPERTISE AU PAM (AO TRAVAUX D'ELECTRICTE)</t>
  </si>
  <si>
    <t>APPROVISIONNEMNT CAISSE SGCI CHEQUE N°0095114 / BRIN KOBENAN KOSSONOU ALAIN DONALD</t>
  </si>
  <si>
    <t>FRAIS DE MISSION N°085 DU TECHNICIEN SAV/ITB POUR INSTALLATION &amp; MISE EN SERVICE D'ONDULEUR A LA CGRAE YAKRO ET SGCI ELS DABAKALA</t>
  </si>
  <si>
    <t>FRAIS DE MISSION N°089 POUR LE CHAUFFEUR DOUAN SEGNOHON PRIVAT POUR LA LIVRAISON DE REGULATEUR TENSION A SGCI DAOUKRO ET DIMBOKRO</t>
  </si>
  <si>
    <t>RECHARGEMENT DES PUCES ORANGE DES WIFI POCKET ET MOOV MONEY POUR LE PR ET DG JUILLET 2023</t>
  </si>
  <si>
    <t>ANNULATION REPARATION DE KATCHER DE L'EQUIPE DE DALOA DU 03/05/2023</t>
  </si>
  <si>
    <t>PRIME POUR TRAVAUX DE RH DE M.TANOH</t>
  </si>
  <si>
    <t>COLLATION DE LA REUNION TECHNIQUE DU LUNDI 24 JUILLET 2023 AVEC LE DIRECTEUR GENERAL</t>
  </si>
  <si>
    <t>EXPEDITION D'UN CONTACTEUR CAD32P7 POUR TRAVAUX DE DEPANNAGE DE GE A L'IPS CGRAE DE DALOA</t>
  </si>
  <si>
    <t>MANUTENTION DE LA TOYOTA COROLLA IMMATRICULE 7659GX01</t>
  </si>
  <si>
    <t>MANUTENTION DE GE A SGCI YOP ZONE INDUSTRIELLE</t>
  </si>
  <si>
    <t>LAVAGE DES VEHICULES DE LA TECHNIQUE ET LOGISTIQUE (7 VEHICULES)</t>
  </si>
  <si>
    <t>CIDMAC(ACHAT DE BACHE NOIR POUR LE STOCK UNIVELECT)</t>
  </si>
  <si>
    <t>REGLAGE DE PARALLELISME DE LA CITROEN C4 ELYSEE IMMATRICULE 421 KB01 POUR LA VISITE TECHNIQUE</t>
  </si>
  <si>
    <t>FRAIS D'ASTREINTE DU TECHNICIEN ARMEL N'GUESSAN DU 22/07/2023 POUR LES TRAVAUX D'ELECTRICITE A SGCI SIEGE PLATEAU</t>
  </si>
  <si>
    <t>DEJEUNER POUR EQUIPE D'AUDIT AFNOR DU 18 AU 19/07/2023 AU SIEGE UNIVELECT</t>
  </si>
  <si>
    <t>APPROVISIONNEMENT CAISSE SGCI CHEQUE N°0095194</t>
  </si>
  <si>
    <t>FRAIS DE MISSION N°106 DE L'ASSISTANTE BUREAU POUR VISITE D'EXPERTISE POUR INSTALLATION DE CLIMATISEUR DANS LE LOCAL TBT A L'USINE CCP DE SIKENSI</t>
  </si>
  <si>
    <t>COLLATION DE LA REUNION DES SERVICES DU MERCREDI 26/07/2023</t>
  </si>
  <si>
    <t>FRAIS DE DEPLACEMENT RETRAIT ESPECES A SGCI BIETRY-UNIVELECT</t>
  </si>
  <si>
    <t>EXPEDITION DE MATERIEL POUR LE CLEINT CCP SIKENSI ( SCOTCH JAUNE-VERT)</t>
  </si>
  <si>
    <t>EXPEDITION DE MATERIEL POUR LE CLIENT CCP SIKENSI</t>
  </si>
  <si>
    <t>SOLDE/FRAIS DE MISSION N°104 DU CHAUFFEUR ROUTIER CAMARA MOUSSA POUR TRANSORT ET LIVRAISON DE 02 CUIVRES EXTERNES DE 3000L DE CARBURANT ET MATERIELS ELECTRIQUE VOIR BON 4329</t>
  </si>
  <si>
    <t>MISSION YAMOUSSOUKRO</t>
  </si>
  <si>
    <r>
      <rPr>
        <b/>
        <u/>
        <sz val="11"/>
        <color theme="1"/>
        <rFont val="Trebuchet MS"/>
        <family val="2"/>
      </rPr>
      <t>CAISSE UNIVELECT</t>
    </r>
    <r>
      <rPr>
        <b/>
        <sz val="11"/>
        <color theme="1"/>
        <rFont val="Trebuchet MS"/>
        <family val="2"/>
      </rPr>
      <t>: JUILLET 2023</t>
    </r>
  </si>
  <si>
    <r>
      <rPr>
        <b/>
        <u/>
        <sz val="11"/>
        <color theme="1"/>
        <rFont val="Trebuchet MS"/>
        <family val="2"/>
      </rPr>
      <t>CAISSE UNIVELECT</t>
    </r>
    <r>
      <rPr>
        <b/>
        <sz val="11"/>
        <color theme="1"/>
        <rFont val="Trebuchet MS"/>
        <family val="2"/>
      </rPr>
      <t>: AOÛT 2023</t>
    </r>
  </si>
  <si>
    <t>PARTICIPATION AUX OBSEQUES DE LA MERE DE M.DIABATE BASSAYA LE 29/07/2023</t>
  </si>
  <si>
    <t>DEPLACEMENT DE SPLIT SUR LE SITE IPS CGRAE SAN PEDRO</t>
  </si>
  <si>
    <t>ACHAT DE THE ET DE VASE POUR LE DIRECTEUR GENERAL</t>
  </si>
  <si>
    <t>ACHAT DE POLYANE NOIR POUR LE STOCK UNIVELECT</t>
  </si>
  <si>
    <t>PERCAGE DE VITRE CLAIRE ET 34 CM POUR COMPTOIR DES ARTISANS</t>
  </si>
  <si>
    <t>TRANSPORT A PRESTIGE DISTO POUR DEPOT ET RECUPERATION DE JEEP GRAND CHEROKEE IMM  4566 KF01</t>
  </si>
  <si>
    <t>ACHAT  DE VENTILATEUR  RAKS CF16 PLAFOND POUR VIVO MAN CHAPPELLE (REMPLACEMENT)</t>
  </si>
  <si>
    <t>FRAIS DE TRANSPORT  RETRAIT ESPECE A SGCI BIETTRY-UNIVELECT SIEGE AU 01/08/2023</t>
  </si>
  <si>
    <t>RETOUR/ACHAT DE THE ET DE VASE POUR LE DIRECTEUR GENERAL</t>
  </si>
  <si>
    <t>RECUPERATION DE MATERIEL SUR LE SITE DE SIKENSI ALLER-RETOUR</t>
  </si>
  <si>
    <t>AVANCE/RECHARGEMENT DES PUCES MOOV MONNEY-ORANGE ET MTN POUR LE MOIS D'AOUT 2023</t>
  </si>
  <si>
    <t>DEPOSE ET POSE DE PLAFOND A SGCI PYRAMIDE</t>
  </si>
  <si>
    <t>ANNIVERSSAIRE DES NATIFS DU MOIS DE JUILLET 2023</t>
  </si>
  <si>
    <t>RAMASSAGE DES ORDURES  DU MOIS DE JUILLET 2023</t>
  </si>
  <si>
    <t>ACHAT DE TELECOMMANDE POUR SGCO VRIDI VRV MTTSUBISHI</t>
  </si>
  <si>
    <t xml:space="preserve">FRAIS DE TRANSPORT POUR UN CONTRÔLE TECHNIQUE SUR LES SITES DE SGCI GALERIE DU PARC ET SGCI CITE FINANCIERE DU PLATEAU </t>
  </si>
  <si>
    <t>ACHAT DU CHARGEUR DE TELEPHONE DE L'AGENT  METHODE GMAO. CHARGEUR POUR WIFI MTN DE L'ARGENT METHODE GMAO</t>
  </si>
  <si>
    <t>ACHAT DE DEUX BALAIS TRADITIONNEL POUR NINA ET NADEGE</t>
  </si>
  <si>
    <t xml:space="preserve">VERIFICATION ET RECUPERATION DES AQUIPEMENTS DE PROTCTION COLLECTIVE (FPC) ET INDIVIDUELLE (EPI) SUR SITE CCP SIKENSI </t>
  </si>
  <si>
    <t>ACHAT DE CHIFFON POUR UNIVELECT SIEGE (STOCK)</t>
  </si>
  <si>
    <t>FRAIS DE DEPLACEMENT M.NIANZOU D'UNIVELECT SIEGE A SGCI POUR LA REUNION HEBDOMADAIRE DU 03/08/2023</t>
  </si>
  <si>
    <t>PRIME DE STAGE DU MOIS DE JUILLET 2023 DIOMANDE MAHOUA (SP039)</t>
  </si>
  <si>
    <t>PRIME DE STAGE DU MOIS DE JUILLET 2023 N'DAH KASSI LINO (SP041)</t>
  </si>
  <si>
    <t>PRIME DE STAGE DU MOIS DE JUILLET 2023 YAO ARIEL EMMANUEL</t>
  </si>
  <si>
    <t>SOLDE/RECHARGEMENT DES PUCES MOOV MONNEY-ORANGE ET MTN POUR LE MOIS D'AOUT 2023</t>
  </si>
  <si>
    <t>MISSION DAOUKRO</t>
  </si>
  <si>
    <t xml:space="preserve">MISSION YAMOUSSOUKRO </t>
  </si>
  <si>
    <t>MISSION KORHOGO DAME DE MENAGE</t>
  </si>
  <si>
    <t>PRIME DE STAGE DU MOIS DE JUILLET 2023 IRIE BI TIE CALEB (26 jrs de prsence)</t>
  </si>
  <si>
    <t>PRIME DE STAGE DU MOIS DE JUILLET 2023 BROU ORO NINA (+2 jrs de presence en juin 2023)</t>
  </si>
  <si>
    <t>PRIME DE STAGE DU MOIS DE JUILLET 2023 HOUANDE KINDO HOUNLEDO ELIE (26 jrs de presence)</t>
  </si>
  <si>
    <t>PRIME DE STAGE DU MOIS DE JUILLET 2023 DJEKE MAHOU PRISCILLE REBECCA (24 jrs de presence)</t>
  </si>
  <si>
    <t>RIME DE STAGE DU MOIS DE JUILLET 2023  (5jrs de presence)</t>
  </si>
  <si>
    <t xml:space="preserve">RIME DE STAGE DU MOIS DE JUILLET 2023 YAO BOSSON MARTHE SANDRINE </t>
  </si>
  <si>
    <t>LOYER BOUAKE AOUT 2023</t>
  </si>
  <si>
    <t>PAIEMENT DE LA FACTURE  DE M.BEHIBRO KOUASSI KAN POUR LA PERIODE ALLANT DU 04/05/2023 AU 04/07/2023</t>
  </si>
  <si>
    <t>PEINTURE INDUSTRIELS  DES PLASONS DE L'AMOIRE ELECTRIQUE CLIENT SIKENSI</t>
  </si>
  <si>
    <t>AVANCE/FRAIS DE MISSION POUR ABO+EQUIPE. CCP SIKENSI</t>
  </si>
  <si>
    <t>FRAIS DE TRANSPORT EN COMMUN (UNIVELECT-S/TE OLA ENERGY ANGRE CHÂTEAU EXTENSION PAR PAYAGE) POUR LA VISITEB D'EXPERTISE DE OLA ENERGY LE 03/08/2023</t>
  </si>
  <si>
    <t xml:space="preserve">RECUPERER  LES BONS DE COMMANDE, LES PROCES VERBAUX A VIVO ENERGY SIEGE DES PROJETS DE SAN PEDRO </t>
  </si>
  <si>
    <t>FRAIS DE TRANSPORT POUR VERSEMENT LOYER SAN PEDRO A SSGCI BIETRY-UNIVELECT SIEGE</t>
  </si>
  <si>
    <t>FRAIS D'ETABLISSEMENT DE CERTIFICAT DE NON FALIITE,CERTIFICAT DE NON LITIGE,AUTHENTIFICATION DE REGISTRE DE COMMERCE AU TRIBUNAL DU COMMERCE D'ABIDJAN</t>
  </si>
  <si>
    <t>TRANSPORT UNIVELECT-ADEMAT POUR ENLEVEMENT DE MATERIELS</t>
  </si>
  <si>
    <t>RECOUVREMENENT DE LA FACTURE N°.CLIENT EXCELLERATE PROPERTY SERVICES CI ( fourniture et pose d'onduleur immeuble ericsson)</t>
  </si>
  <si>
    <t>COUT DU TRANSPORT POUR SE RENDRE CHEZ VIVO ENERGY A VRIDI POUR LE RETRAIT D'UNE CARTE  CARBURANT POUR LE SERVICE TECHENIQUE</t>
  </si>
  <si>
    <t>ACHAT DE 08 LOTIONS SPRAY ANTI MOUSTIQUE PAR RAPPORT A LA MISE A DISPOSITION DES TECHNICIENS SUR SITE CCP SIKENSI ET AU SIEGE</t>
  </si>
  <si>
    <t>REMPLACEMENT DE LA SECURITE DE LA PORTE DE LA MACHINE A LAVE</t>
  </si>
  <si>
    <t>EXPEDITION D'UN PROJECTEUR AVEC UNE PLAQUETTE D'ALIMENTATION SOLAIRE A YAMOUSSOUKRO POUR LE CLIENT ELTON</t>
  </si>
  <si>
    <t>FRAIS DE DEPLACEMENT ET NOURRITURE DU CHAUFFEUR BATIONO POUR L'USINE CCP SIKENSI</t>
  </si>
  <si>
    <t>ACHAT DE (06) PAQUETS DE CIMENT,15 BOURETTES DE GRAVIER ET 15 BOURETTES DE SABLE POUR LE BETONNAGE DE 05 PBA A CIE YOPOUGON</t>
  </si>
  <si>
    <t>REMBOURSEMENT DES FRAIS DE PONT A PEAGE HKB POUR LES TRAVAUX DE DEPANNAGE A CGRAE COCODY,UNICEF FAO CI, EXPERTISE</t>
  </si>
  <si>
    <t>FRAIS DE CARBURANT DU VEHICULE NISSA 3730 KV01 POUR LA MAINTENANCE DE LA CLIMATISATION</t>
  </si>
  <si>
    <t>COLLATION DE LA REUNION DES ETATS GENERAUX AVEC LE DG</t>
  </si>
  <si>
    <t>ACHAT DE CONNEXION DU SECRETARIAT</t>
  </si>
  <si>
    <t>APPROVISIONNEMENT CAISSE VERSUS BANK CHEQUE N°3345342</t>
  </si>
  <si>
    <t>ALLER-RETOUR UNIVELECT SIEGE-APRES CGRAE YOPOUGON POUR RACCORDEMENT D'UN COMPTOIR</t>
  </si>
  <si>
    <t>FRAIS DE TRANSPORT POUR RETRAIT DE CHEQUE N°0095208 A SGCI BIETRY-UNIVELECT SIEGE</t>
  </si>
  <si>
    <t>COLLAGE DU PNEU DE LA CITROEN C4 IMMATRICULE 3642K601</t>
  </si>
  <si>
    <t>APPROVISIONNEMENT CAISSE VERSUS BANK CHEQUE N°3345343</t>
  </si>
  <si>
    <t>ACHAT DE MATERIEL ET DE MAIN D'ŒUVRE POUR LE COLLAGE DES PANIERS DE SS ELTON</t>
  </si>
  <si>
    <t xml:space="preserve">FRAIS DE MISSION RELATIF A LA MAINTENANCE PREVENTIVE ET LE DE DEPANNAGE IPS CGRAE SAN-PEDRO </t>
  </si>
  <si>
    <t>FRAIS DE PARTICIPATION AU MARIAGE RELIGIEUX DE M.FOFANA VAZOUMANA</t>
  </si>
  <si>
    <t>FRAIS DE PARTICIPATION AU MARIAGE DE M.GNABA KOUASSI CONSTANTIN</t>
  </si>
  <si>
    <t xml:space="preserve">ACHAT DE BATTERIE POUR SGCI YOPOUGON NIANGON </t>
  </si>
  <si>
    <t>FRAIS DE MISSION RELATIF AU TRAVAUX DE RACCORDEMENT ELECTRIQUE DE L'HOTEL NEPHERIN</t>
  </si>
  <si>
    <t>VISITE DE FIDELISATION PERIODE DE JUIN A AOUT 2023.EVACUATION DES DEVIS NON VALIDES AVANT LE MOIS DE SEPTEMBRE</t>
  </si>
  <si>
    <t>EXPERTISE POUR TRAVAUX D'INSTALLATION ELECTRIQUE A ADZOPE ET YAKASSE,DEPANNAGE ET MAINTENANCE CLIMATISATION AG DARILLE RA</t>
  </si>
  <si>
    <t>FRAIS DE TRANSFERT DU MONTANT D'ACHAT DE CARBURANT 120L ET MONTANT MISSION DEPLOIEMENT REPARATION ET MISE EN MARCHE DU GE</t>
  </si>
  <si>
    <t>ACHAT DE 120L DE CARBURANT POUR GE DU CLIENT CEI</t>
  </si>
  <si>
    <t>ACHAT DE CARBONE POUR SIGNATURE DES BSI,RMI,CHECK LISTE,BPMP ET GAMMES DE MAINTENANCE</t>
  </si>
  <si>
    <t>COLLATION DE LA REUNION DES SERVIVCES AVEC LE DG</t>
  </si>
  <si>
    <t>REMPLISSAGE DU BETON AU NIVEAU DU PARKING EXTERIEUR</t>
  </si>
  <si>
    <t>FRAIS DE TRANSPORT EN COMMUN UNIVELECT-CGRAE SIEGE DE M.KROU GEORGES POUR INSTALLATION DE SPLIT</t>
  </si>
  <si>
    <t>TRANSPORT ALLER-RETOUR UNIVELECT SIEGE VIVO VRIDI POUR LA SIGNATURE DES PV</t>
  </si>
  <si>
    <t>FRAIS D'ENREGISTREMENT CONTRAT DE BAIL DE L'AGENCE UNIVELECT DE BOUAKE(renouvelement)</t>
  </si>
  <si>
    <t>RETRAIT D'ESPECES A SGCI TRANSPORT ALLER-RETOUR UNIVELECT SIEGE-SGCI BIETRY</t>
  </si>
  <si>
    <t>PAUSE-DEJEUNE:SEANCE DE TRAVAIL SUR L'UTILISATION DU LOGICIEL SAGE</t>
  </si>
  <si>
    <t>DEPOT DES REMISES CHEQUE A VERSUS BANK ET NSIA BANQUE</t>
  </si>
  <si>
    <t>FRAIS DE TRANSFERT MONTANT MISSION PROJET CCP SIKENSI</t>
  </si>
  <si>
    <t>ACHAT DE VENTILATEUR POUR VIVO MAN CHAPELLE (complement)</t>
  </si>
  <si>
    <t>ACHAT ACCESSOIRES DE RACCORDEMENT ELECTRIQUE POUR LES TRAVAUX DE MISE EN CONFORMITE DU DATACENTER DE LA SGCI SIEGE</t>
  </si>
  <si>
    <t>APPROVISIONNEMENT CAISSE SGCI CHEQUE N°0095202</t>
  </si>
  <si>
    <t>FRAIS DE REPARTION DU PUPITRE</t>
  </si>
  <si>
    <t>FRAIS DE PARTICPATION A L'APPEL D'OFFRE POUR L'ACQUISITION ET L'INSTALLATION DE GE POUR LES AMPHITHEATRE</t>
  </si>
  <si>
    <t>FRAIS DE MISSION POUR LIVRAISON D'UN GE DE 150 KVA A BONZI/RECEPTION D'UN GE AGENCE BOUAKE</t>
  </si>
  <si>
    <t>FRAIS DE DEPLACEMENT ET NOURRITURE DES INTERVENANTS POUR LE PROJET SUR LES TRAVAUX DE MISE EN CONFORMITE INSTALLATION DATA CENTER SIEGE SGCI</t>
  </si>
  <si>
    <t>REGLAGE DE PARALLELISME DE LA RENAULT DOKKER IMM 3071 JS01 POUR LA VISITE TECHNIQUE</t>
  </si>
  <si>
    <t>REGLAGE DE PARALLELISME DE LA NISSAN HARDBODY IMM 2545 HRM APRES TRAVAUX DE REPARATION DES BIELLETTES DE DIRECTION</t>
  </si>
  <si>
    <t xml:space="preserve">REGLAGE DE PARALLELISME DE RENAULD DOKKER IMMAT 3086 JS 01 POUR LE PASSAGE DE LA VISITE TECHINQUE </t>
  </si>
  <si>
    <t>DEPOT DE LA CNPS ET CNAM DU MOIS DE JUILLET 2023</t>
  </si>
  <si>
    <t>FRAIS DE MISSION POUR LA LIVRAISON D'UN SPLIT AMOIRE DE 6 CV A L'IPS CGRA DE MAN</t>
  </si>
  <si>
    <t>SUBSTITUTION D'ONDULEUR EXISTANT DEFECTUEUX A L'AGENCE SGCI D'ADZOPE</t>
  </si>
  <si>
    <t>FRAIS DE MISSION RELATIF A LA MAINTENANCE DU 3eme TRIMESTRE ZONZ 1A BOUAKE</t>
  </si>
  <si>
    <t>FRAIS DE MISSION RELATIF A LA MAINTENANCE DU 3eme TRIMESTRE ZONZ 1B DALOA</t>
  </si>
  <si>
    <t>FRAIS DE MISSION PROJET DOCI VISTE D'EXPERTISE (Avance)</t>
  </si>
  <si>
    <t>DEPLACEMENT DE M.NIANZOU EN TAXI COMPTEUR D'UNIVELECT A SGCI SIEGE (ALLER-RETOUR) pour la reunion du 17/08/2023</t>
  </si>
  <si>
    <t>FRAIS DE TRANSPORT POUR RETRAIT D'ESPECES  A SGCI BIETRY-UNIVELECT SIEG</t>
  </si>
  <si>
    <t>EXPEDITION D'UN CHEQUE A L'ORDRE DE LA CIE A YAKRO</t>
  </si>
  <si>
    <t>COLLATION DE LA REUNION DES ETATS GENERAUX ETAPE 2 AVEC LE DG</t>
  </si>
  <si>
    <t>FRAIS DE TRANSPORT POUR RETRAIT D'ESPECES  A OMA LOGISTICS A TREICHVILLE</t>
  </si>
  <si>
    <t>TRANSPORT A PRESTIGE AUTO POUR RECUPERATION DE JEEP GRAND CHEROKEE IMM 4566 KF01</t>
  </si>
  <si>
    <t>TRANSPORT A CFAO ET AFRIC AUTO POUR DEPOT DE LA CITROEN C'ELIYEE 421KB ET MAZDA CX-S 4130 KA 01</t>
  </si>
  <si>
    <t>ACHAT DE 25 KG DE SEL ET 25 KG DE CHARBON POUR LE DOMICILE DE TRAORE SALIF A COCODY RIVERA 3</t>
  </si>
  <si>
    <t xml:space="preserve">SOLDE/FRAIS DE MISSION PROJET DOCI VISTE D'EXPERTISE </t>
  </si>
  <si>
    <t>REMBOURSEMENT FRAIS DE TRANSPORT HKB RELATIF AUX INTERVENTIONS D'EXPERTISE DE DEPANNAGE SUR LES DIFFERENTS SITES:CGRAE A YOPOUGON,CGRAE COCODY,FAO-CI</t>
  </si>
  <si>
    <t>RECOUVREMENT DE LA FACTURE N°000000861.CLIENT OMA LOGISTICS CI (maintenance preventive trimestrielle des splits</t>
  </si>
  <si>
    <t>CONFECTION D'UNE PLATEFORME POUR BACHE A EAU (ETS LAURENT) SGCI AGBOVILLE</t>
  </si>
  <si>
    <t>APPROVISIONNEMENT CAISSE CHEQUE SGCI N°0095215</t>
  </si>
  <si>
    <t>TRAVAUX DE FOUILLE POUR LA REALISATION DE L'AMELIORATION DE LA PRISE DE TERRE SUR LE STE DOMICILE TRAORE SALIF COCODY RIVERA</t>
  </si>
  <si>
    <t>MISSION VISITE D'EXPERTISE SUR SITAB BOUAKE</t>
  </si>
  <si>
    <t xml:space="preserve">TRANSPORT DU DEPOT DU LOYER DE BOUAKE MOIS D'AOUT 2023 A FIDRA KOUMASSI 32 </t>
  </si>
  <si>
    <t>COLLAGE DE DEUX PNEUS (VEHICULE 421KB01) (VEHICULE 3071JV01)</t>
  </si>
  <si>
    <t xml:space="preserve">FRAIS DE MISSION DE CAPTATION D'IMAGE A L'USINE CCP SIKENSI </t>
  </si>
  <si>
    <t>APPROV CAISSE SGCI CHEQUE N°0095216</t>
  </si>
  <si>
    <t>ACHAT DE (06) PAQUETS DE CIMENT,15 BROUETTES DE GRAVIERS ET 15 BROUETTES DE SABLE POUR LE BETONNAGE DE 05 PBA A CIE YOPOUGON</t>
  </si>
  <si>
    <t>ACHAT DE CONNEXION INTERNET DU SECRETARIAT UNIVELECT SIEGE</t>
  </si>
  <si>
    <t xml:space="preserve">TRANSPORT DU DEPOT DU LOYER MOIS D'AOUT 2023 DE BOUAKE A FIDRA KOUMASSI 32 </t>
  </si>
  <si>
    <t>TRANSPORT ALLER-RETOUR UNIVELECT SIEGE-APRES CGRAE YOPOUGON POUR RACCORDEMENT D'UN COMPTOIR</t>
  </si>
  <si>
    <t>COLLAGE DU PNEU DE LA CITROEN C4 CACTUS IMMATRICULE 3642KG01</t>
  </si>
  <si>
    <t>ACHAT DE MATERIEL ET DE MAIN D'ŒUVRE POUR LE COULAGE DES PANIERS DE SS ELTON</t>
  </si>
  <si>
    <t>VISITE DE FIDELISATION PERIODE DE JUIN A AOUT 2023.EVACUATION DES DEVIS NON VALIDES AVANT LE MOIS DE SEPTEMBRE 2023</t>
  </si>
  <si>
    <t>FRAIS DE TRANSFERT DU MONTANT D'ACHAT DE CARBURANT 120L (785) ET MONTANT MISSION DEPLOIEMENT REPARATION ET MISE EN MARCHE DU GE (4.340)</t>
  </si>
  <si>
    <t>ACHAT DE PAPIER CARBONE POUR SIGNATURE DES BSI,RMP,CHECKLIST,BPMP ET GAMMES DE MAINTENANCE A LA DEMANDE DE M. KOULIBALY HOMART SGCI SIEGE</t>
  </si>
  <si>
    <t>REMPLISSAGE DE BETON AU NIVEAU DU PARKING EXTERIEUR</t>
  </si>
  <si>
    <t>FRAIS DE TRANSPORT EN COMMUN UNIVELECT-CGRAE SIEGE DE M.KROU GEORGES POUR INSTALLATION DE SPLIT A 06 H DU MATIN (BUREAU RESPONSABLE QUALITE)</t>
  </si>
  <si>
    <t>TRANSPORT ALLER-RETOUR UNIVELECT SIEGE-VIVO SIEGE VRIDI POUR LA SIGNATURE DES PV, PROJET SS YAKRO1,PORT AUTONOME D'ABIDJAN BASE NSE, SS ANONO,PO SHELL AZITO, SHELL BOULEVARD DE LA PAIX DABOU2</t>
  </si>
  <si>
    <t>FRAIS D'ENREGISTREMENT CONTRAT DE BAIL DE L'AGENCE UNIVELECT DE BOUAKE(renouvelement) A COMPTER DU 1ER SEPTEMBRE 2023</t>
  </si>
  <si>
    <t>PAUSE-DEJEUNER:SEANCE DE TRAVAIL SUR L'UTILISATION DU LOGICIEL SAGE</t>
  </si>
  <si>
    <t>FRAIS DE REPARATION DU PUPITRE UNIVELECT SIEGE</t>
  </si>
  <si>
    <t>FRAIS DE PARTICPATION A L'APPEL D'OFFRE POUR L'ACQUISITION ET L'INSTALLATION DE GE POUR LES AMPHITHEATRES A ET B ET LE BATIMENT U DE L'UNIVERSITE FHB</t>
  </si>
  <si>
    <t>FRAIS DE TRANSFERT MONTANT 578,000 ABO ET NGORAN MISSION PROJET CCP SIKENSI</t>
  </si>
  <si>
    <t>FRAIS DE MISSION POUR LIVRAISON D'UN GE DE 150 KVA A BOZI/RECEPTION D'UN GE AGENCE BOUAKE</t>
  </si>
  <si>
    <t>FRAIS DE DEPLACEMENT ET NOURRITURE DES INTERVENANTS POUR LE PROJET SUR LES TRAVAUX DE MISE EN CONFORMITE INSTALLATION DATACENTER SIEGE SGCI LE DIMANCHE 13/08/2023</t>
  </si>
  <si>
    <t>REGLAGE DE PARALLELISME DE LA NISSAN HARDBODY IMM 2545 HR01 APRES TRAVAUX DE REPARATION DES BIELLETTES DE DIRECTION</t>
  </si>
  <si>
    <t xml:space="preserve">REGLAGE DE PARALLELISME DE RENAULT DOKKER IMMAT 3086 JS01 POUR LE PASSAGE DE LA VISITE TECHINQUE </t>
  </si>
  <si>
    <t>FRAIS DE MISSION DOUAN PRIVAT POUR LA LIVRAISON D'UN SPLIT ARMOIRE DE 6 CV A L'IPS CGRAE DE MAN</t>
  </si>
  <si>
    <t>MISSION ADOUBI SUBSTITUTION D'ONDULEUR EXISTANT DEFECTUEUX A L'AGENCE SGCI D'ADZOPE</t>
  </si>
  <si>
    <t>FRAIS DE MISSION RELATIF A LA MAINTENANCE VIVO DU 3eme TRIMESTRE ZONE 1A BOUAKE</t>
  </si>
  <si>
    <t>FRAIS DE TRANSPORT POUR RETRAIT D'ESPECES  A SGCI BIETRY-UNIVELECT SIEGE</t>
  </si>
  <si>
    <t>FRAIS DE TRANSPORT POUR RECOUVREMENT D'ESPECES  A OMA LOGISTICS A TREICHVILLE</t>
  </si>
  <si>
    <t>TRANSPORT A CFAO ET AFRIC AUTO POUR DEPOT ET RECUPERATION DE LA CITROEN C ELISEE 421KB ET MAZDA CX-S 4130 KA01</t>
  </si>
  <si>
    <t>ETS LAURENT(AVANCE/CONFECTION D'UNE PLATEFORME POUR BACHE A EAU SGCI AGBOVILLE)</t>
  </si>
  <si>
    <t>FRAIS DE MISSION DE M.MIESSAN ET M.BATIONO POUR L'INSTALLATION DU SUPPRESSEUR A SGCI AGBOVILLE AGENCE AGENCE</t>
  </si>
  <si>
    <t>FRAIS DE MISSION SGCI ABOISSO POUR MAINTENANCE PREVENTIVE CLIMATISATION REGULATEUR ET DEPANNAGE PLOMBERIE AGENCE ET DOMICILE RA</t>
  </si>
  <si>
    <t>LA REPARATION DU MICRO-ONDE DU REFECTOIRE UNIVELECT SIEGE</t>
  </si>
  <si>
    <t>ACHAT DE 100L DE GASOIL ET 800 FRANCS POUR LES FRAIS ORANGE MONEY POUR LE SITE DE SGCI COCODY CENTRE</t>
  </si>
  <si>
    <t>AVANCE/FRAIS DE MISSION AGENCE AGBOVILLE POUR TRAVAUX D'INTALLATION DU SUPPRESSEUR ET CONSTRUCTION DE LA PLATEFORME POUR LA BACHE D'EAU</t>
  </si>
  <si>
    <t>SOLDE/FRAIS DE MISSION AGENCE AGBOVILLE POUR TRAVAUX D'INSTALLATION DU SUPPRESSEUR ET CONSTRUCTION DE LA PLATEFORME POUR LA BACHE D'EAU</t>
  </si>
  <si>
    <t>FRAIS DE RESTAURATION ET HEBERGEMENT EQUIPE DE MISSION AGBOVILLE + FRAIS OM 500</t>
  </si>
  <si>
    <t>ACHAT DE PACKS D'EAU POUR LE DIRECTEUR GENERAL</t>
  </si>
  <si>
    <t>FRAIS DE MISSION SUR BOUAKE POUR L'INAUGURATION DU PEAGE DE DJEBONOUA</t>
  </si>
  <si>
    <t>FRAIS DE MISSION PARTICIPATION A L'INAUGURATION DU PEAGE DE DJEBONOUA</t>
  </si>
  <si>
    <t>FRAIS DE RETRAIT DE LA DECISION DE JUSTICE AFFAIRE UNIVELECT / KOUASSI ATTESSI ROLAND</t>
  </si>
  <si>
    <t>TRANSPORT ALLER-RETOUR A VERSUS BANQUE POUR RETRAIT D'ESPECES</t>
  </si>
  <si>
    <t>MAINS D'ŒUVRE DE POSE DU CABLE 3X95+50 SUR LE PROJET GE SPCI DEPOT AOT</t>
  </si>
  <si>
    <t>COMPLEMENT FRAIS D'HEBERGEMENT MISSION SGCI ABOISSO AGENCE ET DOMICILE RA</t>
  </si>
  <si>
    <t>TRANSPORT A CFAO POUR DEPOT ET RECUPERATION DE LA CITROEN C4 IMMATRICULE 3642 KG01 POUR REVISION</t>
  </si>
  <si>
    <t>TRANSPORT ALLER-RETOUR CONCERNANT LA VISITE URGENTE DU PROJET DODCI (VIVO ENERGY) UNIVELECT SIEGE-YOPOUGON MAISON BLANCHE-YOPOUGON MAISON BLANCHE-UNIVELECT SIEGE</t>
  </si>
  <si>
    <t>FRAIS DE TRANSPORT EN COMMUN (UNIVELECT-SS DELTA OIL KOUMASSI-SS DELTA OIL YOPOUGON-UNIVELECT) POUR LA VISITE D'EXPERTISE VIVO ENERGY PROJET CONTV ALPHA</t>
  </si>
  <si>
    <t>REGLAGE DE PARLLELISME DE LA NISSAN HARDBODY IMMATRICULE 92 22 JV 01 (CHECK LIST POUR MISSION)</t>
  </si>
  <si>
    <t>TRANSPORT PLATEAU-UNIVELECT</t>
  </si>
  <si>
    <t>TRANSPORT A CFAO POUR DEPOT ET RECUPERATION DE LA CITROEN C4 IMMATRICULE 3242KG01</t>
  </si>
  <si>
    <t>VOIR PIECE JOINTE (VOIR M. ZEREY)</t>
  </si>
  <si>
    <t>ETS COULIBALY ET FRERES(ACHAT DE 8 TELECOMMANDES 15CV ET 2CV POUR PNLP RIVIERA 3)</t>
  </si>
  <si>
    <t>DETAILS DE MISSION RELATIF A LA VISITE D'EXPERTISE ET A LA MAINTENANCE PREVENTIVE VIVO ENERGY SS TOULEUPLEU</t>
  </si>
  <si>
    <t>GK-PLUS STORE(FOURNITURE ET POSE DE STORE DANS LE BUREAU DU DIRECTEUR TECHNIQUE)</t>
  </si>
  <si>
    <t xml:space="preserve">MISSION CARBURANT 17000+FRAIS DE PEAGE 2500+ FRAIS DE RESTAURATION DU CHAUFFEUR BATIONO OLIVIER POUR LE TRANSPORT ET DEPOSER LES TECHNICIEN ASSOUAN MATHIEU A CCP SIKENSI </t>
  </si>
  <si>
    <t>MISSION KOUABENAN DE SURVEILLANCE HSE DU CHANTIER CCP SIKENSI</t>
  </si>
  <si>
    <t>FRAIS DE PEAGE HKB POUR LES INTERVENTIONS A FAOCI-CEI DOMICILE PRESIDENT-SGCI BIETRY-SGCI KOUMASSI MARCHE-GIZ</t>
  </si>
  <si>
    <t>TRAVAUX DE FONCAGE POUR PASSAGE DES CABLES AU NIVEAU DU PORTAIL DE OLA ENERGY POUR LE COMPTE DU CLIENT SPCI</t>
  </si>
  <si>
    <t>EXPEDITION DE MATERIEL POUR LE CLEINT CNCTPC PEAGE DJEBONOUA</t>
  </si>
  <si>
    <t>REMBOURSEMENT FRAIS DE PEAGE FER ET PONT HKB POUR INTERVENTION A ABOISSO,BASSAM FAO-CI ET Mme TOURE</t>
  </si>
  <si>
    <t>ACHAT DE 50 L DE SAVON LIQUIDE POUR LE STOCK UNIVELECT (500 FRANCS/L)</t>
  </si>
  <si>
    <t>DOMINION PIECES AUTO(ACHAT DE JEU DE PLAQUETTE AVANT POUR LA RENAULT DOKKER 3086JS01)</t>
  </si>
  <si>
    <t>ACHAT DE DPN 10A ET CABLE 3X1,5 POUR CGRAE DALOA (REMBOURSEMENT GE)</t>
  </si>
  <si>
    <t>FRAIS DE MISSION N°096 DU TECHNICIEN SAV/ITB M. ADOUBI POUR LA MISE EN SERVICE D'UN ONDULEUR DE 60 KWA TRIPHASE AU CHR D'ADZOPE/AGENTIS</t>
  </si>
  <si>
    <t>FRAIS DE TRANSPORT UNIVELECT-DOMICILE A 23H RELATIF A L'INTERVENTION DE L'AGENCE SGCI A AGBOVILLE  DE MOUANDA(GONZAGUE VILLE) ET DOUAN PRIVAT (RIVERA 4)</t>
  </si>
  <si>
    <t xml:space="preserve">FRAIS DE MISSION SUR AGBOVILLE, RESTAURATION POUR LA MISSION DU DIMANCHE LE 20/08/2023 </t>
  </si>
  <si>
    <t xml:space="preserve">FRAIS D'AVANCE POUR LOGEMENT EQUIPE UNIVELECT EN MISSION A CCP SIKENSI </t>
  </si>
  <si>
    <t xml:space="preserve">ASSISTANCE AU DEPOUILLEMENT DE L'AO AGEROUTE KATIOLA </t>
  </si>
  <si>
    <t>FRAIS DE MISSION  DE MECANICIEN RELATIF AUX TRAVAUX DE REMPLACEMENT DU KIT D'EMBRAYAGE DE LA NISSAN HARDBODY IMM:9222JV01</t>
  </si>
  <si>
    <t>AVANCE/COMPLEMENT FRAIS D'HEBERGEMENT ET CARBURANT SITE TRANSUA DE LA MISSION CEI</t>
  </si>
  <si>
    <t>SOLDE/COMPLEMENT FRAIS D'HEBERGEMENT ET CARBURANT SITE TRANSUA DE LA MISSION CEI</t>
  </si>
  <si>
    <t>APPROV CAISSE SGCI CHEQUE N°0095216 (RELIQUAT PNUD)</t>
  </si>
  <si>
    <t>TRANSPORT RETOUR SAMEDI APRES MIDI GESTION ASTREINTE SGCI SIEGE ARMEL N'GUESSAN</t>
  </si>
  <si>
    <t>PANIER REPAS ASTREINTE SGCI SIEGE DU 9 AU 16 /07/2023 ARMEL N'GUESSAN</t>
  </si>
  <si>
    <t>FRAIS DE DEPLACEMENT NSIA BANQUE UNIVELECT POUR LE VERSEMENT DU LOYER DU MOIS DE JUILLET 2023</t>
  </si>
  <si>
    <t>PANIER POUR TOURE-AMOA - N'GORAN DU 16 JUIN AU 18 JUILLET 2023 PROJET CCP SIKENSI</t>
  </si>
  <si>
    <t>MAINTENANCE ET ENTRETIEN DES MACHINES A LAVER ET A SECHER DU MOIS DE JUIN ET JUILLET 2023</t>
  </si>
  <si>
    <t>KONATE MOHAMED(MANUTENTION ET DEPLACEMENT D'UN GE DE LA RIVERA 3 AU PLATEAU CCIA POUR LE CPTE DU CLIENT BIT</t>
  </si>
  <si>
    <t>SWEET REST APARTHOTEL(REGLEMENT NAVETTE DE M.KABORE DE L'HOTEL A L'AEROPORT)</t>
  </si>
  <si>
    <t>ACHAT DE DEUX RUBANS DE L'IMPRIMANTE PVC (SOTI) service marketing et communication</t>
  </si>
  <si>
    <t>REGLAGE DE PARALLELISME DE LA MAZDA CX-5 IMMATRICULE 1130KA01 POUR LE PASSAGE PASSAGE DE LA VISITE TECHNIQUE</t>
  </si>
  <si>
    <t>SOLDE DU TRANSPORTEUR DE CONTENEUR DU MATERIEL SUR LES PEAGES DE BOZI ET GONATE PRESTICOM</t>
  </si>
  <si>
    <t xml:space="preserve">TRANSPORT POUR DEPOSER LES DECLARATIONS DE LA CNPS DU MOIS DE  2023 JUIN A KOUMASSI </t>
  </si>
  <si>
    <t>FRAIS DE MISSION TCHESSI POUR SIKENSI (PRISE DE VUE SUR LE CHANTIER DE L'USINE CCP )</t>
  </si>
  <si>
    <t>FRAIS DE MISSION KOUABENAN DE SUIVI HSE SUR CCP SIKENSI</t>
  </si>
  <si>
    <t>PANIER REPAS/MAINTENANCE CLIM BBG  JUSQU'AU SOIR ALIKET-TRAORE-KONE -GERALD-KAFOLO-ETIEN-CHAUFFEUR .</t>
  </si>
  <si>
    <t>FRAIS DE RESTAURATION POUR L'APRES MIDI DE NIANZOU SAY ,N'DA MIEZAN ET LE CHAUFFEUR POUR TRAVAUX DE REMPLACEMENT DE PLOMBERIE DE RELEVAGE SGCI VRIDI(TRAVAUX DE PLOMBERIE ET ELECTRICITE )</t>
  </si>
  <si>
    <t>YARA-S-JULES(ACHAT DE 08 PRISES ARRIERES 250A POUR COMPACT NS-PROJET CCP SIKENSI)</t>
  </si>
  <si>
    <t>DPA(ACHAT DE PIECES AUTO POUR LE VEHICULE MAZDA Cx-5IM.4130KAO1)</t>
  </si>
  <si>
    <t>PROLONGATION DE LA MISSION KOUABENAN DE SURVEILLANCE HSE SUR LE CHANTIER CCP SITE DE SIKENSI</t>
  </si>
  <si>
    <t>EXPEDITION DE MATERIEL POUR LE CLIENT SGCI RA AGBOVILLE (MATERIEL DE PLOMBERIE)</t>
  </si>
  <si>
    <t>AVANCE/FRAIS DE MISSION N°099 DU TECHNICIEN SAV/ITB POUR INSTALLATION ET MISE EN PLACE D'UN SMART BUNKER A L'AGENCE CGRAE DE SAN PEDRO/CAMENKI GROUP</t>
  </si>
  <si>
    <t>DETAILS DES FRAIS DE MISSION DE LA MAINTENANCE PREVENTIVE CLIMATISATION SGCI ET DOMICILE DU RA DIMBOKRO</t>
  </si>
  <si>
    <r>
      <t xml:space="preserve">ACCES AU TERMINAL POUR 05 PERSONNES 1500*5=7500 ET 3000F POUR LE LAISSEZ PASSER DU VEHICULE POUR LE COMPTE DU CLIENT OMA 10.500 FRANCS </t>
    </r>
    <r>
      <rPr>
        <sz val="11"/>
        <color rgb="FFFF0000"/>
        <rFont val="Trebuchet MS"/>
        <family val="2"/>
      </rPr>
      <t>(ANNULE)</t>
    </r>
  </si>
  <si>
    <t>FRAIS DE MISSION N°104 DU CHAUFFEUR GRUTIER CAMARA MOUSSA POUR TRANSORT ET LIVRAISON DE 02 CUVES EXTERNES DE 3000L DE CARBURANT ET MATERIELS ELECTRIQUES ELTON ET PRESTICOM</t>
  </si>
  <si>
    <t>ACHAT DE CARBURANT POUR LA PEUGEOT 407 IMMATRICULE 8042HC01 POUR LE PASSAGE DE LA VISITE TECHNIQUE</t>
  </si>
  <si>
    <t>CONFECTION ET POSE DE SUPPORT DES ETAGERES DANS LE BUREAU DE LA COMPTABILITE</t>
  </si>
  <si>
    <t>DPA(ACHAT DE ROBOTS ET JEU DE PLAQUETTES AVANT POUR LE VEHICULE CITROEN C-ELYSEE 421KB01)</t>
  </si>
  <si>
    <t>ACHAT DE 35 PRISES ANGLAISES PROJET SGCI AUXO PYRAMIDE R+1</t>
  </si>
  <si>
    <t>FRAIS DE TRANSPORT POUR LES CONTRÔLE TECHNIQUES(CT) DE PNLP ET PNLT</t>
  </si>
  <si>
    <t>AVANCE/ORGANISATION DE LA VEILLEE DE PRIERE DE LA CELLULE TEAM UNIVELECT</t>
  </si>
  <si>
    <t>FRAIS DE MISSION N°107 DU CHAUFFEUR OUEDRAOGO LEON POUR LIVRAISON DE MATERIELS ELECTRICITE ET SANITAIRES A YAKRO CLIENT ELTON ET VIVO ENERGY</t>
  </si>
  <si>
    <t>QUINC. GLE GORA NIANG(ACHAT DE COUDE TARAUDE ET JOINT POUR SGCI PORT BOUET  ET SGCI VRIDI)</t>
  </si>
  <si>
    <t>SOLDE/ORGANISATION DE LA VEILLEE DE PRIERE DE LA CELLULE TEAM UNIVELECT VOIR BON N°4353</t>
  </si>
  <si>
    <t>VALENTIN MENUISERIE ALU(PERCAGE DE VITRE CLAIRE O/ 34 CM POUR COMPTOIR DES ARTISANS)</t>
  </si>
  <si>
    <t>MISSION RECUPERATION DE MATERIEL SUR LE SITE DE SIKENSI ALLER-RETOUR</t>
  </si>
  <si>
    <t>DEPOSE ET POSE DE PLAFOND A SGCI PYRAMIDE R+1</t>
  </si>
  <si>
    <t>ETS COULIBALY ET FRERES(ACHAT DE  03 TELECOMMANDES VRV MITSUBISHI POUR SGCI VRIDI)</t>
  </si>
  <si>
    <t>ACHAT DU CHARGEUR DE TELEPHONE DE L'AGENT  METHODE GMAO. CHARGEUR POUR WIFI MTN DE L'AGENT METHODE GMAO</t>
  </si>
  <si>
    <t>COÛT DU TRANSPORT POUR SE RENDRE CHEZ VIVO ENERGY A VRIDI POUR LE RETRAIT D'UNE CARTE  CARBURANT POUR LE SERVICE TECHNIQUE</t>
  </si>
  <si>
    <t>ACHAT DE 02 BALAIS TRADITIONNELS POUR NINA ET NADEGE (TECHNICIENNES DE SURFACE)</t>
  </si>
  <si>
    <t xml:space="preserve">MISSION KOUABENAN VERIFICATION ET RECUPERATION DES EQUIPEMENTS DE PROTECTION COLLECTIVE (FPC) ET INDIVIDUELLE (EPI) SUR SITE CCP SIKENSI </t>
  </si>
  <si>
    <t>NTSB(ACHAT DE CHIFFON (SAC) POUR UNIVELECT SIEGE (STOCK))</t>
  </si>
  <si>
    <r>
      <t xml:space="preserve">FRAIS DE DEPLACEMENT M.NIANZOU D'UNIVELECT SIEGE A SGCI POUR LA REUNION HEBDOMADAIRE DU 03/08/2023 </t>
    </r>
    <r>
      <rPr>
        <sz val="11"/>
        <color rgb="FFFF0000"/>
        <rFont val="Trebuchet MS"/>
        <family val="2"/>
      </rPr>
      <t>(ANNULE)</t>
    </r>
    <r>
      <rPr>
        <sz val="11"/>
        <rFont val="Trebuchet MS"/>
        <family val="2"/>
      </rPr>
      <t xml:space="preserve"> 2,500 FRANCS</t>
    </r>
  </si>
  <si>
    <t>PRIME DE STAGE DU MOIS DE JUILLET 2023 HOUNDEKINDO HOUNLEDO ELIE CHARNAEL JOSEPH (26 jrs de presence)</t>
  </si>
  <si>
    <t>PRIME DE STAGE DU MOIS DE JUILLET 2023 DJEKE MOHOU PRISCILLE REBECCA (24 jrs de presence)</t>
  </si>
  <si>
    <t xml:space="preserve">PRIME DE STAGE DU MOIS DE JUILLET 2023 YAO BOSSON MARTHE-SANDRINE </t>
  </si>
  <si>
    <t>PRIME DE STAGE DU MOIS DE JUILLET 2023 NANA RACHEL VIRGINIE (5jrs de presence)</t>
  </si>
  <si>
    <t>GARAGE ATELIER AUTOMOBILE(PEINTURE INDUSTRIELS DES PLASONS DE L'ARMOIRE ELECTRIQUE CLIENT CCP SIKENSI</t>
  </si>
  <si>
    <t>FRAIS DE TRANSPORT EN COMMUN (UNIVELECT-SITE OLA ENERGY ANGRE CHÂTEAU EXTENSION PAR PEAGE) POUR LA VISITEB D'EXPERTISE DE OLA ENERGY LE 03/08/2023</t>
  </si>
  <si>
    <t>TRANSPORT ALLER-RETOUR RECUPERER  LES BONS DE COMMANDE, LES PROCES VERBAUX A VIVO ENERGY SIEGE DES PROJETS DE LA SAN PEDRO-SS TOULEPLEU-SS MOROFE YAKRO-SGCI VRIDI</t>
  </si>
  <si>
    <t>FRAIS DE TRANSPORT POUR VERSEMENT LOYER SAN PEDRO A SGCI BIETRY-UNIVELECT SIEGE</t>
  </si>
  <si>
    <t>FRAIS D'ETABLISSEMENT DE CERTIFICAT DE NON FAILLITE,CERTIFICAT DE NON LITIGE,AUTHENTIFICATION DE REGISTRE DE COMMERCE AU TRIBUNAL DU COMMERCE D'ABIDJAN</t>
  </si>
  <si>
    <t>CLIMAT-SERVICES(REMPLACEMENT DE LA SECURITE DE LA PORTE DE LA MACHINE A LAVER)</t>
  </si>
  <si>
    <t>MISSION BATIONO DEPLACEMENT ET NOURRITURE DU CHAUFFEUR BATIONO POUR L'USINE CCP SIKENSI</t>
  </si>
  <si>
    <t>REMBOURSEMENT DES FRAIS DE PONT A PEAGE HKB POUR LES TRAVAUX DE DEPANNAGE A CGRAE COCODY,UNICEF FAO CI,EXPERTISE A GAOU PRODUCTION, DOMICILE TRAORE,BIT, CEI PRESIDENT</t>
  </si>
  <si>
    <t>FRAIS DE CARBURANT MISSION DU VEHICULE NISSAN 3730 KV01 POUR LA MAINTENANCE DE LA CLIMATISATION SGCI BONOUA AGENCE ET RA, CORRECTIF PLOMBERIE ET DEPANNAGE ELECTRICITE POUR 03 JOURS ABIDJAN-BONOUA ALLER RETOUR MARDI-MERCREDI ET JEUDI</t>
  </si>
  <si>
    <t xml:space="preserve">FRAIS DE MISSION RELATIF A LA MAINTENANCE PREVENTIVE ET LE DEPANNAGE IPS CGRAE SAN-PEDRO </t>
  </si>
  <si>
    <t>ETS BANSE &amp; FRERES (ACHAT DE BATTERIE POUR SGCI YOPOUGON NIANGON SUD)</t>
  </si>
  <si>
    <t>MISSION EXPERTISE POUR TRAVAUX D'INSTALLATION ELECTRIQUE A ADZOPE ET YAKASSE,DEPANNAGE ET MAINTENANCE CLIMATISATION AGBOVILLE RA</t>
  </si>
  <si>
    <t>DEPÔT DES REMISES CHEQUE A VERSUS BANK ET NSIA BANQUE</t>
  </si>
  <si>
    <t>BIBLOS(COMPLEMENT ACHAT DE VENTILATEUR POUR VIVO MAN CHAPELLE)</t>
  </si>
  <si>
    <t>BIBLOS(AVANCE/ACHAT DE VENTILATEUR  RAKS CF16 PLAFOND POUR VIVO MAN CHAPELLE (REMPLACEMENT)</t>
  </si>
  <si>
    <t>TRANSPORT/DEPÔT DES DECLARATIONS CNPS ET CNAM DU MOIS DE JUILLET 2023</t>
  </si>
  <si>
    <t>AVANCE FRAIS DE MISSION VISITE D'EXPERTISE PROJET DOCI VIVO ENERGY</t>
  </si>
  <si>
    <t>FRAIS DE MISSION RELATIF A LA MAINTENANCE VIVO DU 3eme TRIMESTRE ZONE 1B DALOA</t>
  </si>
  <si>
    <t>REMBOURSEMENT FRAIS DE PEAGE HKB RELATIF AUX INTERVENTIONS D'EXPERTISE DE DEPANNAGE SUR LES DIFFERENTS SITES:CGRAE A YOPOUGON,CGRAE COCODY,FAO-CI,PNLP,UCP-FM</t>
  </si>
  <si>
    <t>TRAVAUX DE FOUILLE POUR LA REALISATION DE L'AMELIORATION DE LA PRISE DE TERRE SUR LE SITE DOMICILE TRAORE SALIF COCODY RIVIERA</t>
  </si>
  <si>
    <t>MISSION ADOUBI VISITE D'EXPERTISE ET ETAT DES LIEUX D'ONDULEURS SUR SITAB BOUAKE</t>
  </si>
  <si>
    <t>KKL(ACHAT D'HUILE DE MOTEUR HXS 7 LITRES POUR LA REVISION DES 100 000 KM DE NISSAN HARDBODY IMMATRICULE 9222 JV 01)</t>
  </si>
  <si>
    <t xml:space="preserve">EXPEDITION DU MATERIEL DE CLIMATISATION DE LA GARE TSR ABIDJAN A DAOUKRO POUR LA REALISATION DE TCKET 113556 AGENCE SGCI DE DAOUKRO TICKET </t>
  </si>
  <si>
    <t>ACHAT DE PVC O25 POUR SGCI AGENCE DAOUKRO</t>
  </si>
  <si>
    <t>COMPLEMENT DE CARBURANT DE LA KIA RELATIF A LA MISSION DE LIVRAISON DU MATERIEL A UNIVELECT BOUAKE</t>
  </si>
  <si>
    <t>MAIN D'ŒUVRE DES TRAVAUX DE FONCAGE POUR PASSAGE DE CABLE (PROJET SPCI AOT GE 55 KVA)</t>
  </si>
  <si>
    <t>TRAVAUX DE REPARATION DE LA PORTE DU BUREAU DU DFC</t>
  </si>
  <si>
    <t>COLLATION DE LA REUNION TECHNIQUE DU 28/028/2023 AVEC LE DG</t>
  </si>
  <si>
    <t>DIAGNOSTIC DE LA NISSAN HARDBODY IMM 9222 JV 01</t>
  </si>
  <si>
    <t>FRAIS D'EXPEDITION DE 06 INVERSEURS A SAN PEDRO DANS LE CADRE DE LA MISSION DE DEPLOIEMENT CEI DE GE ZONE OUEST</t>
  </si>
  <si>
    <t>ACHAT DE DEUX BALAIS A MANCHE POUR L'ENTRETIEN DES LOCAUX DU SIEGE UNIVELECT</t>
  </si>
  <si>
    <t>TRANSPORT DE M.MIESSAN ET N'DADJI POUR SE RENDRE A CEFIS AU PLATEAU POUR UNE FORMATION SUR LE THEME GESTION DE L'IMMOBILISATION SUR 3 JOURS</t>
  </si>
  <si>
    <t>COMPLEMENT FRAIS DE MISSION ADOUBI REMPLACEMENT DES BATTERIES DES ONDULEURS IPS CGRAE DALOA</t>
  </si>
  <si>
    <t>DPA(ACHAT DE DEUX FEUX DE GABARIT ET QUATRE AMPOULES POUR LA RENAULT KERAX IMMATRICULE 4454 KV01)</t>
  </si>
  <si>
    <t xml:space="preserve">DEPLACEMENT DE M.TRAORE DE YOPOUGON KOWEIT A SGCI PRIVILEGE 2020 ALLER-RETOUR POUR LA SUPERVISION ET ASSISTANCE DU GE LORS DE POSE DU DISJONCTEUR COMPACT AU 3e ETAGE POUR SAUFYLE </t>
  </si>
  <si>
    <t>SERVICE TAMPON PLUS(ACHAT DE CASSETTE DE RECHARGE ENCRE BLEU/ROUGE REFERENCE 5827D POUR LE CACHET DE LA GUERITE</t>
  </si>
  <si>
    <t>PROMASTER(ACHAT DE TETE DE LOUP ET MANCHE TELESCOPIQUE)</t>
  </si>
  <si>
    <t>H ENERGIE(ACHAT DE LUMINAIRE AMPOULE E27 ET SPOT ENCASTRE POUR CGRAE DALOA ET CGRAE YAKRO)</t>
  </si>
  <si>
    <t>AIME STAFFEUR (TRAVAUX DE STAFF SGCI MARCORY CENTRE)</t>
  </si>
  <si>
    <t>FRAIS DE DEPÔT D'ARGENT A M.YEO 290000F POUR LA PARTICIPATION A LA CEREMONIE D'INAUGURATION DU PEAGE DE DJEBONOUA</t>
  </si>
  <si>
    <t>CARBURANT CONTRÔLE TECHNIQUE DE LA SEMAINE DU 28/08/2023 AU 01/09/2023</t>
  </si>
  <si>
    <t>FRAIS DE CARBURANT DOUAN POUR LIVRAISON DE MATERIEL COMPLEMENTAIRE A BODO DANS LE CADRE DU PROJET CEI OUEST SUD</t>
  </si>
  <si>
    <t>MISSION ABO POUR POSE DES BATTERIES DE COMPENSATION (REHABILITATION ELECTRIQUE CCP SIKENSI)</t>
  </si>
  <si>
    <t>FRAIS DE MISSION VISITE SITE NSIA ABOISSO/AO INSTALLATION ET CLIMATISATION</t>
  </si>
  <si>
    <t>FRAIS DE MISSION POUR VISITE DE SITE NSIA AGBOVILLE/AO INSTALLATION ET CLIMATISATION</t>
  </si>
  <si>
    <t>COMPLEMENT CARBURANT MISSION DE LIVRAISION GE BOZI-GONATE ET FRAIS DE RETRAIT OM (depot)</t>
  </si>
  <si>
    <t>COMPLEMENT HEBERGEMENT DOUAN RELATIF A LA MISSION DE LIVRAISON DU MATERIEL SGCI A UNIVELECT BOUAKE</t>
  </si>
  <si>
    <t>RECOUVREMENT DE LA FACTURE N°00969/CLIENT EXCELLERATE PROPERTY SERVICES CI ( fourniture et pose d'onduleur immeuble ericsson)</t>
  </si>
  <si>
    <t>FRAIS DE PEAGE HKB RELATIF AUX TRAVAUX D'INTERVENTION AU DOMICILE TRAORE SALIF,CHEZ LAURE,CHEZ M.TOURE BINGERVILLE ET SGCI CONCESSION.(RIVERA3, ANONO, RIVERAL GOLF, BINGERVILLE,RIVERA3)</t>
  </si>
  <si>
    <t>UNE VISITE D'INSPECTION SUR LE SITE DE CGRE TREICHVILLE POUR LA CORRECTION D'INSTALLATION  AU 2e, 3e ET 4e ETAGES BATIMENT A</t>
  </si>
  <si>
    <t>APPROVISIONNEMENT CAISSE</t>
  </si>
  <si>
    <t>M. DONGO</t>
  </si>
  <si>
    <t>CHEF DE PROJET</t>
  </si>
  <si>
    <t>DIRECTEUR FINANCIER &amp; COMPTABLE</t>
  </si>
  <si>
    <t>ENTREES</t>
  </si>
  <si>
    <t>SORTIES</t>
  </si>
  <si>
    <t>DOMAINE</t>
  </si>
  <si>
    <t>M. YEO NOUHOUOLA</t>
  </si>
  <si>
    <t>AUTRES</t>
  </si>
  <si>
    <t>06/10/202</t>
  </si>
  <si>
    <t>Achat de colle AB</t>
  </si>
  <si>
    <t xml:space="preserve">Achat de tige filetté , colliers  atlasse ; collier colson </t>
  </si>
  <si>
    <t xml:space="preserve">Achat de disque à couper </t>
  </si>
  <si>
    <t xml:space="preserve">Achat de disque à couper et tige filletée et rondelle </t>
  </si>
  <si>
    <t>Achat de tige filetté ,</t>
  </si>
  <si>
    <t xml:space="preserve">Nourriture équipe </t>
  </si>
  <si>
    <t xml:space="preserve">Impression planning </t>
  </si>
  <si>
    <t xml:space="preserve">Perçage de jeux de barres </t>
  </si>
  <si>
    <t xml:space="preserve">Déchets pour terre </t>
  </si>
  <si>
    <t xml:space="preserve">travaux de maçonneries </t>
  </si>
  <si>
    <t xml:space="preserve">Frais de nourriture pour l'équipe d'astreinte Hotel President </t>
  </si>
  <si>
    <t xml:space="preserve">Achat de carburant pour le GE de chantier </t>
  </si>
  <si>
    <t>Restauration RT  du 20 au 23/12/2025</t>
  </si>
  <si>
    <t xml:space="preserve">ELECTRICITE </t>
  </si>
  <si>
    <t xml:space="preserve">TENUE DE CAISSE HOTEL PRESIDENT  SONAPIE </t>
  </si>
  <si>
    <t xml:space="preserve">Achat de boulon  pour le Transfo </t>
  </si>
  <si>
    <t>Du 20au 23/12/2025</t>
  </si>
  <si>
    <t xml:space="preserve">Nourriture RT </t>
  </si>
  <si>
    <t>ELECTRICITE</t>
  </si>
  <si>
    <t>11- 13/11/2025</t>
  </si>
  <si>
    <t xml:space="preserve">Nouuriture RT </t>
  </si>
  <si>
    <t xml:space="preserve">Restauration RT  </t>
  </si>
  <si>
    <t xml:space="preserve">Confection de support de fixation des Xyronfare </t>
  </si>
  <si>
    <t>07- 09/11/2025</t>
  </si>
  <si>
    <t xml:space="preserve"> 06 au 09/11/2025</t>
  </si>
  <si>
    <t xml:space="preserve">confection de support métallique pour le maintient des câbles </t>
  </si>
  <si>
    <t xml:space="preserve">Achat de carburant pour le GE de chantier pour la coupure </t>
  </si>
  <si>
    <t xml:space="preserve">Frais de transport des Coffrets DGPT2 </t>
  </si>
  <si>
    <t xml:space="preserve">Restauration équipe </t>
  </si>
  <si>
    <t>Confection de support des 02 onduleurs</t>
  </si>
  <si>
    <t>Modification de support pour la pose des sirenes</t>
  </si>
  <si>
    <t>Achat de fiche  Male pour les 02 onduleurs ( à prévoir)</t>
  </si>
  <si>
    <t>ARRETE DE CAISSE AU 10/01/2026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</si>
</sst>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C_F_A_-;\-* #,##0\ _C_F_A_-;_-* &quot;-&quot;\ _C_F_A_-;_-@_-"/>
    <numFmt numFmtId="166" formatCode="_-* #,##0\ _€_-;\-* #,##0\ _€_-;_-* &quot;-&quot;??\ _€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u/>
      <sz val="14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Garamond"/>
      <family val="1"/>
    </font>
    <font>
      <sz val="14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u/>
      <sz val="16"/>
      <color theme="1"/>
      <name val="Garamond"/>
      <family val="1"/>
    </font>
    <font>
      <sz val="16"/>
      <color theme="1"/>
      <name val="Garamond"/>
      <family val="1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Garamond"/>
      <family val="1"/>
    </font>
    <font>
      <b/>
      <sz val="9"/>
      <color theme="1"/>
      <name val="Garamond"/>
      <family val="1"/>
    </font>
    <font>
      <b/>
      <sz val="13"/>
      <color theme="1"/>
      <name val="Garamond"/>
      <family val="1"/>
    </font>
    <font>
      <b/>
      <u/>
      <sz val="12"/>
      <color theme="1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1"/>
      <color theme="1"/>
      <name val="Arial"/>
      <family val="2"/>
    </font>
    <font>
      <b/>
      <sz val="10"/>
      <color theme="1"/>
      <name val="Garamond"/>
      <family val="1"/>
    </font>
    <font>
      <sz val="11"/>
      <name val="Garamond"/>
      <family val="1"/>
    </font>
    <font>
      <sz val="14"/>
      <name val="Garamond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sz val="11"/>
      <name val="Trebuchet MS"/>
      <family val="2"/>
    </font>
    <font>
      <sz val="11"/>
      <color rgb="FFFF0000"/>
      <name val="Trebuchet MS"/>
      <family val="2"/>
    </font>
    <font>
      <sz val="11"/>
      <color theme="0"/>
      <name val="Trebuchet MS"/>
      <family val="2"/>
    </font>
    <font>
      <sz val="11"/>
      <color rgb="FF00B0F0"/>
      <name val="Trebuchet MS"/>
      <family val="2"/>
    </font>
    <font>
      <b/>
      <u/>
      <sz val="11"/>
      <color theme="1"/>
      <name val="Garamond"/>
      <family val="1"/>
    </font>
    <font>
      <b/>
      <sz val="11"/>
      <color theme="1"/>
      <name val="Garamond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5">
    <xf numFmtId="0" fontId="0" fillId="0" borderId="0" xfId="0"/>
    <xf numFmtId="0" fontId="4" fillId="0" borderId="0" xfId="0" applyFont="1"/>
    <xf numFmtId="14" fontId="4" fillId="0" borderId="0" xfId="0" applyNumberFormat="1" applyFont="1"/>
    <xf numFmtId="3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6" fillId="0" borderId="0" xfId="0" applyNumberFormat="1" applyFont="1"/>
    <xf numFmtId="49" fontId="6" fillId="0" borderId="0" xfId="0" applyNumberFormat="1" applyFont="1"/>
    <xf numFmtId="49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/>
    </xf>
    <xf numFmtId="0" fontId="9" fillId="0" borderId="0" xfId="0" applyFont="1"/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49" fontId="8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3" fontId="4" fillId="0" borderId="0" xfId="0" applyNumberFormat="1" applyFont="1"/>
    <xf numFmtId="0" fontId="4" fillId="2" borderId="0" xfId="0" applyFont="1" applyFill="1"/>
    <xf numFmtId="49" fontId="6" fillId="2" borderId="0" xfId="0" applyNumberFormat="1" applyFont="1" applyFill="1"/>
    <xf numFmtId="14" fontId="7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6"/>
    </xf>
    <xf numFmtId="166" fontId="7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6" fontId="7" fillId="2" borderId="1" xfId="1" applyNumberFormat="1" applyFont="1" applyFill="1" applyBorder="1" applyAlignment="1">
      <alignment horizontal="center" vertical="center"/>
    </xf>
    <xf numFmtId="166" fontId="8" fillId="3" borderId="1" xfId="1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6" fontId="10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166" fontId="7" fillId="2" borderId="6" xfId="1" applyNumberFormat="1" applyFont="1" applyFill="1" applyBorder="1" applyAlignment="1">
      <alignment horizontal="center" vertical="center"/>
    </xf>
    <xf numFmtId="0" fontId="7" fillId="0" borderId="0" xfId="0" applyFont="1"/>
    <xf numFmtId="0" fontId="12" fillId="0" borderId="0" xfId="0" applyFont="1"/>
    <xf numFmtId="0" fontId="13" fillId="0" borderId="1" xfId="0" applyFont="1" applyBorder="1"/>
    <xf numFmtId="0" fontId="14" fillId="0" borderId="1" xfId="0" applyFont="1" applyBorder="1" applyAlignment="1">
      <alignment horizontal="center" wrapText="1"/>
    </xf>
    <xf numFmtId="0" fontId="12" fillId="0" borderId="1" xfId="0" applyFont="1" applyBorder="1"/>
    <xf numFmtId="0" fontId="1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3" fontId="12" fillId="0" borderId="0" xfId="0" applyNumberFormat="1" applyFont="1"/>
    <xf numFmtId="0" fontId="7" fillId="0" borderId="0" xfId="0" applyFont="1" applyAlignment="1">
      <alignment horizontal="center" vertical="center"/>
    </xf>
    <xf numFmtId="2" fontId="16" fillId="0" borderId="0" xfId="0" applyNumberFormat="1" applyFont="1"/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 indent="6"/>
    </xf>
    <xf numFmtId="0" fontId="8" fillId="0" borderId="0" xfId="0" applyFont="1"/>
    <xf numFmtId="0" fontId="8" fillId="0" borderId="0" xfId="0" applyFont="1" applyAlignment="1">
      <alignment horizontal="left"/>
    </xf>
    <xf numFmtId="0" fontId="19" fillId="0" borderId="0" xfId="0" applyFont="1"/>
    <xf numFmtId="0" fontId="1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7" fillId="0" borderId="0" xfId="1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166" fontId="7" fillId="5" borderId="1" xfId="1" applyNumberFormat="1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/>
    </xf>
    <xf numFmtId="0" fontId="4" fillId="6" borderId="0" xfId="0" applyFont="1" applyFill="1"/>
    <xf numFmtId="49" fontId="17" fillId="2" borderId="1" xfId="0" applyNumberFormat="1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3" fontId="17" fillId="2" borderId="1" xfId="1" applyNumberFormat="1" applyFont="1" applyFill="1" applyBorder="1" applyAlignment="1">
      <alignment horizontal="center" vertical="center"/>
    </xf>
    <xf numFmtId="166" fontId="17" fillId="2" borderId="1" xfId="1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7" fillId="5" borderId="4" xfId="0" applyFont="1" applyFill="1" applyBorder="1" applyAlignment="1">
      <alignment horizontal="left" vertical="center"/>
    </xf>
    <xf numFmtId="0" fontId="4" fillId="5" borderId="0" xfId="0" applyFont="1" applyFill="1"/>
    <xf numFmtId="3" fontId="6" fillId="0" borderId="0" xfId="0" applyNumberFormat="1" applyFont="1"/>
    <xf numFmtId="166" fontId="6" fillId="0" borderId="0" xfId="0" applyNumberFormat="1" applyFont="1"/>
    <xf numFmtId="166" fontId="4" fillId="0" borderId="0" xfId="0" applyNumberFormat="1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6" fontId="7" fillId="0" borderId="0" xfId="1" applyNumberFormat="1" applyFont="1" applyFill="1" applyBorder="1" applyAlignment="1">
      <alignment horizontal="left" vertical="center"/>
    </xf>
    <xf numFmtId="166" fontId="4" fillId="0" borderId="0" xfId="1" applyNumberFormat="1" applyFont="1" applyFill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166" fontId="4" fillId="0" borderId="5" xfId="1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14" fontId="22" fillId="0" borderId="0" xfId="0" applyNumberFormat="1" applyFont="1"/>
    <xf numFmtId="49" fontId="22" fillId="0" borderId="0" xfId="0" applyNumberFormat="1" applyFont="1"/>
    <xf numFmtId="3" fontId="2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4" fontId="6" fillId="5" borderId="0" xfId="0" applyNumberFormat="1" applyFont="1" applyFill="1"/>
    <xf numFmtId="49" fontId="6" fillId="5" borderId="0" xfId="0" applyNumberFormat="1" applyFont="1" applyFill="1"/>
    <xf numFmtId="3" fontId="4" fillId="5" borderId="0" xfId="0" applyNumberFormat="1" applyFont="1" applyFill="1" applyAlignment="1">
      <alignment horizontal="center" vertical="center"/>
    </xf>
    <xf numFmtId="166" fontId="7" fillId="4" borderId="1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166" fontId="17" fillId="0" borderId="1" xfId="1" applyNumberFormat="1" applyFont="1" applyFill="1" applyBorder="1" applyAlignment="1">
      <alignment horizontal="center" vertical="center"/>
    </xf>
    <xf numFmtId="14" fontId="7" fillId="8" borderId="1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left" vertical="center"/>
    </xf>
    <xf numFmtId="166" fontId="7" fillId="8" borderId="1" xfId="1" applyNumberFormat="1" applyFont="1" applyFill="1" applyBorder="1" applyAlignment="1">
      <alignment horizontal="center" vertical="center"/>
    </xf>
    <xf numFmtId="0" fontId="4" fillId="8" borderId="0" xfId="0" applyFont="1" applyFill="1"/>
    <xf numFmtId="14" fontId="6" fillId="8" borderId="0" xfId="0" applyNumberFormat="1" applyFont="1" applyFill="1"/>
    <xf numFmtId="49" fontId="6" fillId="8" borderId="0" xfId="0" applyNumberFormat="1" applyFont="1" applyFill="1"/>
    <xf numFmtId="3" fontId="4" fillId="8" borderId="0" xfId="0" applyNumberFormat="1" applyFont="1" applyFill="1" applyAlignment="1">
      <alignment horizontal="center" vertical="center"/>
    </xf>
    <xf numFmtId="166" fontId="4" fillId="0" borderId="0" xfId="1" applyNumberFormat="1" applyFont="1" applyFill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8" borderId="0" xfId="1" applyNumberFormat="1" applyFont="1" applyFill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/>
    </xf>
    <xf numFmtId="3" fontId="7" fillId="8" borderId="1" xfId="1" applyNumberFormat="1" applyFont="1" applyFill="1" applyBorder="1" applyAlignment="1">
      <alignment horizontal="center" vertical="center"/>
    </xf>
    <xf numFmtId="14" fontId="7" fillId="9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166" fontId="6" fillId="0" borderId="0" xfId="1" applyNumberFormat="1" applyFont="1" applyFill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6" fillId="8" borderId="0" xfId="1" applyNumberFormat="1" applyFont="1" applyFill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166" fontId="4" fillId="10" borderId="0" xfId="1" applyNumberFormat="1" applyFont="1" applyFill="1" applyAlignment="1">
      <alignment horizontal="center" vertical="center"/>
    </xf>
    <xf numFmtId="166" fontId="6" fillId="10" borderId="0" xfId="1" applyNumberFormat="1" applyFont="1" applyFill="1" applyAlignment="1">
      <alignment horizontal="center" vertical="center"/>
    </xf>
    <xf numFmtId="49" fontId="6" fillId="10" borderId="0" xfId="0" applyNumberFormat="1" applyFont="1" applyFill="1"/>
    <xf numFmtId="166" fontId="4" fillId="3" borderId="0" xfId="1" applyNumberFormat="1" applyFont="1" applyFill="1" applyAlignment="1">
      <alignment horizontal="center" vertical="center"/>
    </xf>
    <xf numFmtId="166" fontId="6" fillId="3" borderId="0" xfId="1" applyNumberFormat="1" applyFont="1" applyFill="1" applyAlignment="1">
      <alignment horizontal="center" vertical="center"/>
    </xf>
    <xf numFmtId="49" fontId="6" fillId="3" borderId="0" xfId="0" applyNumberFormat="1" applyFont="1" applyFill="1"/>
    <xf numFmtId="166" fontId="8" fillId="5" borderId="1" xfId="1" applyNumberFormat="1" applyFont="1" applyFill="1" applyBorder="1" applyAlignment="1">
      <alignment horizontal="center" vertical="center"/>
    </xf>
    <xf numFmtId="166" fontId="4" fillId="11" borderId="0" xfId="1" applyNumberFormat="1" applyFont="1" applyFill="1" applyAlignment="1">
      <alignment horizontal="center" vertical="center"/>
    </xf>
    <xf numFmtId="166" fontId="6" fillId="11" borderId="0" xfId="1" applyNumberFormat="1" applyFont="1" applyFill="1" applyAlignment="1">
      <alignment horizontal="center" vertical="center"/>
    </xf>
    <xf numFmtId="49" fontId="6" fillId="11" borderId="0" xfId="0" applyNumberFormat="1" applyFont="1" applyFill="1"/>
    <xf numFmtId="3" fontId="7" fillId="0" borderId="2" xfId="1" applyNumberFormat="1" applyFont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166" fontId="0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vertical="center"/>
    </xf>
    <xf numFmtId="2" fontId="4" fillId="0" borderId="0" xfId="0" applyNumberFormat="1" applyFont="1"/>
    <xf numFmtId="166" fontId="7" fillId="12" borderId="1" xfId="1" applyNumberFormat="1" applyFont="1" applyFill="1" applyBorder="1" applyAlignment="1">
      <alignment horizontal="center" vertical="center"/>
    </xf>
    <xf numFmtId="3" fontId="7" fillId="12" borderId="1" xfId="1" applyNumberFormat="1" applyFont="1" applyFill="1" applyBorder="1" applyAlignment="1">
      <alignment horizontal="center" vertical="center"/>
    </xf>
    <xf numFmtId="0" fontId="4" fillId="8" borderId="0" xfId="0" applyFont="1" applyFill="1" applyAlignment="1">
      <alignment horizontal="left" vertical="center"/>
    </xf>
    <xf numFmtId="3" fontId="7" fillId="12" borderId="1" xfId="0" applyNumberFormat="1" applyFont="1" applyFill="1" applyBorder="1" applyAlignment="1">
      <alignment horizontal="center" vertical="center"/>
    </xf>
    <xf numFmtId="0" fontId="23" fillId="0" borderId="0" xfId="0" applyFont="1"/>
    <xf numFmtId="14" fontId="23" fillId="0" borderId="0" xfId="0" applyNumberFormat="1" applyFont="1"/>
    <xf numFmtId="3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23" fillId="0" borderId="0" xfId="0" applyNumberFormat="1" applyFont="1"/>
    <xf numFmtId="3" fontId="23" fillId="0" borderId="1" xfId="0" applyNumberFormat="1" applyFont="1" applyBorder="1" applyAlignment="1">
      <alignment horizontal="center" vertical="center"/>
    </xf>
    <xf numFmtId="3" fontId="23" fillId="2" borderId="1" xfId="0" applyNumberFormat="1" applyFont="1" applyFill="1" applyBorder="1" applyAlignment="1">
      <alignment horizontal="center" vertical="center"/>
    </xf>
    <xf numFmtId="3" fontId="23" fillId="0" borderId="0" xfId="0" applyNumberFormat="1" applyFont="1"/>
    <xf numFmtId="3" fontId="24" fillId="3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2" fontId="25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left" wrapText="1"/>
    </xf>
    <xf numFmtId="3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wrapText="1"/>
    </xf>
    <xf numFmtId="0" fontId="24" fillId="0" borderId="0" xfId="0" applyFont="1"/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24" fillId="0" borderId="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3" fontId="23" fillId="0" borderId="0" xfId="1" applyNumberFormat="1" applyFont="1" applyBorder="1" applyAlignment="1">
      <alignment horizontal="center" vertical="center"/>
    </xf>
    <xf numFmtId="3" fontId="24" fillId="3" borderId="0" xfId="0" applyNumberFormat="1" applyFont="1" applyFill="1" applyAlignment="1">
      <alignment horizontal="center" vertical="center"/>
    </xf>
    <xf numFmtId="1" fontId="24" fillId="0" borderId="0" xfId="0" applyNumberFormat="1" applyFont="1" applyAlignment="1">
      <alignment horizontal="center"/>
    </xf>
    <xf numFmtId="1" fontId="24" fillId="0" borderId="1" xfId="0" applyNumberFormat="1" applyFont="1" applyBorder="1" applyAlignment="1">
      <alignment horizontal="center" vertical="center"/>
    </xf>
    <xf numFmtId="1" fontId="23" fillId="0" borderId="0" xfId="0" applyNumberFormat="1" applyFont="1"/>
    <xf numFmtId="1" fontId="25" fillId="0" borderId="0" xfId="0" applyNumberFormat="1" applyFont="1"/>
    <xf numFmtId="1" fontId="24" fillId="0" borderId="0" xfId="0" applyNumberFormat="1" applyFont="1"/>
    <xf numFmtId="1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3" fontId="27" fillId="2" borderId="1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wrapText="1"/>
    </xf>
    <xf numFmtId="1" fontId="23" fillId="0" borderId="4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14" fontId="23" fillId="0" borderId="3" xfId="0" applyNumberFormat="1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3" fillId="14" borderId="1" xfId="1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wrapText="1"/>
    </xf>
    <xf numFmtId="14" fontId="23" fillId="3" borderId="3" xfId="0" applyNumberFormat="1" applyFont="1" applyFill="1" applyBorder="1" applyAlignment="1">
      <alignment horizontal="center" vertical="center"/>
    </xf>
    <xf numFmtId="1" fontId="23" fillId="3" borderId="3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3" fontId="23" fillId="14" borderId="0" xfId="1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3" fontId="27" fillId="14" borderId="0" xfId="1" applyNumberFormat="1" applyFont="1" applyFill="1" applyBorder="1" applyAlignment="1">
      <alignment horizontal="center" vertical="center"/>
    </xf>
    <xf numFmtId="1" fontId="23" fillId="15" borderId="3" xfId="0" applyNumberFormat="1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wrapText="1"/>
    </xf>
    <xf numFmtId="0" fontId="23" fillId="16" borderId="4" xfId="0" applyFont="1" applyFill="1" applyBorder="1" applyAlignment="1">
      <alignment wrapText="1"/>
    </xf>
    <xf numFmtId="0" fontId="23" fillId="0" borderId="8" xfId="0" applyFont="1" applyBorder="1" applyAlignment="1">
      <alignment wrapText="1"/>
    </xf>
    <xf numFmtId="49" fontId="24" fillId="3" borderId="2" xfId="0" applyNumberFormat="1" applyFont="1" applyFill="1" applyBorder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" fontId="23" fillId="0" borderId="3" xfId="0" applyNumberFormat="1" applyFont="1" applyBorder="1" applyAlignment="1">
      <alignment horizontal="center" vertical="top"/>
    </xf>
    <xf numFmtId="3" fontId="23" fillId="0" borderId="0" xfId="0" applyNumberFormat="1" applyFont="1" applyAlignment="1">
      <alignment horizontal="center" vertical="top"/>
    </xf>
    <xf numFmtId="3" fontId="23" fillId="2" borderId="0" xfId="0" applyNumberFormat="1" applyFont="1" applyFill="1" applyAlignment="1">
      <alignment horizontal="center" vertical="center"/>
    </xf>
    <xf numFmtId="3" fontId="23" fillId="2" borderId="3" xfId="0" applyNumberFormat="1" applyFont="1" applyFill="1" applyBorder="1" applyAlignment="1">
      <alignment horizontal="center" vertical="center"/>
    </xf>
    <xf numFmtId="3" fontId="23" fillId="14" borderId="3" xfId="1" applyNumberFormat="1" applyFont="1" applyFill="1" applyBorder="1" applyAlignment="1">
      <alignment horizontal="center" vertical="center"/>
    </xf>
    <xf numFmtId="1" fontId="23" fillId="0" borderId="3" xfId="0" applyNumberFormat="1" applyFont="1" applyBorder="1" applyAlignment="1">
      <alignment horizontal="left" vertical="center"/>
    </xf>
    <xf numFmtId="1" fontId="23" fillId="0" borderId="3" xfId="0" applyNumberFormat="1" applyFont="1" applyBorder="1" applyAlignment="1">
      <alignment horizontal="left" vertical="top"/>
    </xf>
    <xf numFmtId="0" fontId="23" fillId="0" borderId="4" xfId="0" applyFont="1" applyBorder="1" applyAlignment="1">
      <alignment vertical="center" wrapText="1"/>
    </xf>
    <xf numFmtId="1" fontId="23" fillId="0" borderId="0" xfId="0" applyNumberFormat="1" applyFont="1" applyAlignment="1">
      <alignment horizontal="center" vertical="center"/>
    </xf>
    <xf numFmtId="0" fontId="23" fillId="3" borderId="0" xfId="0" applyFont="1" applyFill="1" applyAlignment="1">
      <alignment wrapText="1"/>
    </xf>
    <xf numFmtId="3" fontId="23" fillId="0" borderId="4" xfId="0" applyNumberFormat="1" applyFont="1" applyBorder="1" applyAlignment="1">
      <alignment wrapText="1"/>
    </xf>
    <xf numFmtId="3" fontId="23" fillId="0" borderId="3" xfId="0" applyNumberFormat="1" applyFont="1" applyBorder="1" applyAlignment="1">
      <alignment wrapText="1"/>
    </xf>
    <xf numFmtId="3" fontId="23" fillId="0" borderId="3" xfId="0" applyNumberFormat="1" applyFont="1" applyBorder="1" applyAlignment="1">
      <alignment horizontal="center" wrapText="1"/>
    </xf>
    <xf numFmtId="3" fontId="23" fillId="0" borderId="3" xfId="0" applyNumberFormat="1" applyFont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left" vertical="center"/>
    </xf>
    <xf numFmtId="14" fontId="23" fillId="0" borderId="0" xfId="0" applyNumberFormat="1" applyFont="1" applyAlignment="1">
      <alignment horizontal="center" vertical="top"/>
    </xf>
    <xf numFmtId="3" fontId="23" fillId="0" borderId="3" xfId="0" applyNumberFormat="1" applyFont="1" applyBorder="1" applyAlignment="1">
      <alignment vertical="center" wrapText="1"/>
    </xf>
    <xf numFmtId="0" fontId="23" fillId="0" borderId="3" xfId="0" applyFont="1" applyBorder="1" applyAlignment="1">
      <alignment vertical="center"/>
    </xf>
    <xf numFmtId="1" fontId="23" fillId="0" borderId="3" xfId="0" applyNumberFormat="1" applyFont="1" applyBorder="1" applyAlignment="1">
      <alignment horizontal="left" vertical="center" wrapText="1"/>
    </xf>
    <xf numFmtId="1" fontId="23" fillId="0" borderId="3" xfId="0" applyNumberFormat="1" applyFont="1" applyBorder="1" applyAlignment="1">
      <alignment vertical="center" wrapText="1"/>
    </xf>
    <xf numFmtId="1" fontId="23" fillId="13" borderId="3" xfId="0" applyNumberFormat="1" applyFont="1" applyFill="1" applyBorder="1" applyAlignment="1">
      <alignment horizontal="left" vertical="center"/>
    </xf>
    <xf numFmtId="0" fontId="29" fillId="0" borderId="0" xfId="0" applyFont="1"/>
    <xf numFmtId="1" fontId="29" fillId="0" borderId="0" xfId="0" applyNumberFormat="1" applyFont="1"/>
    <xf numFmtId="0" fontId="29" fillId="0" borderId="0" xfId="0" applyFont="1" applyAlignment="1">
      <alignment wrapText="1"/>
    </xf>
    <xf numFmtId="3" fontId="29" fillId="0" borderId="0" xfId="0" applyNumberFormat="1" applyFont="1" applyAlignment="1">
      <alignment horizontal="center"/>
    </xf>
    <xf numFmtId="3" fontId="29" fillId="0" borderId="0" xfId="0" applyNumberFormat="1" applyFont="1"/>
    <xf numFmtId="3" fontId="29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 wrapText="1"/>
    </xf>
    <xf numFmtId="3" fontId="30" fillId="0" borderId="0" xfId="0" applyNumberFormat="1" applyFont="1" applyAlignment="1">
      <alignment horizontal="center"/>
    </xf>
    <xf numFmtId="0" fontId="30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3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29" fillId="0" borderId="0" xfId="0" applyNumberFormat="1" applyFont="1"/>
    <xf numFmtId="49" fontId="29" fillId="0" borderId="1" xfId="0" applyNumberFormat="1" applyFont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wrapText="1"/>
    </xf>
    <xf numFmtId="3" fontId="29" fillId="0" borderId="1" xfId="0" applyNumberFormat="1" applyFont="1" applyBorder="1" applyAlignment="1">
      <alignment horizontal="center" vertical="center"/>
    </xf>
    <xf numFmtId="3" fontId="29" fillId="0" borderId="0" xfId="1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49" fontId="30" fillId="3" borderId="2" xfId="0" applyNumberFormat="1" applyFont="1" applyFill="1" applyBorder="1" applyAlignment="1">
      <alignment horizontal="center" vertical="center"/>
    </xf>
    <xf numFmtId="49" fontId="30" fillId="3" borderId="3" xfId="0" applyNumberFormat="1" applyFont="1" applyFill="1" applyBorder="1" applyAlignment="1">
      <alignment horizontal="center" vertical="center"/>
    </xf>
    <xf numFmtId="2" fontId="31" fillId="0" borderId="0" xfId="0" applyNumberFormat="1" applyFont="1"/>
    <xf numFmtId="1" fontId="31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 wrapText="1"/>
    </xf>
    <xf numFmtId="0" fontId="31" fillId="0" borderId="0" xfId="0" applyFont="1" applyAlignment="1">
      <alignment wrapText="1"/>
    </xf>
    <xf numFmtId="0" fontId="30" fillId="0" borderId="0" xfId="0" applyFont="1"/>
    <xf numFmtId="1" fontId="30" fillId="0" borderId="0" xfId="0" applyNumberFormat="1" applyFont="1"/>
    <xf numFmtId="1" fontId="32" fillId="0" borderId="1" xfId="0" applyNumberFormat="1" applyFont="1" applyBorder="1" applyAlignment="1">
      <alignment horizontal="left" vertical="center"/>
    </xf>
    <xf numFmtId="1" fontId="33" fillId="0" borderId="1" xfId="0" applyNumberFormat="1" applyFont="1" applyBorder="1" applyAlignment="1">
      <alignment horizontal="left" vertical="center"/>
    </xf>
    <xf numFmtId="3" fontId="30" fillId="0" borderId="4" xfId="0" applyNumberFormat="1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left" vertical="center" wrapText="1"/>
    </xf>
    <xf numFmtId="1" fontId="30" fillId="0" borderId="2" xfId="0" applyNumberFormat="1" applyFont="1" applyBorder="1" applyAlignment="1">
      <alignment horizontal="center" vertical="center"/>
    </xf>
    <xf numFmtId="1" fontId="29" fillId="0" borderId="2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3" fontId="29" fillId="0" borderId="4" xfId="0" applyNumberFormat="1" applyFont="1" applyBorder="1" applyAlignment="1">
      <alignment horizontal="center" vertical="center" wrapText="1"/>
    </xf>
    <xf numFmtId="1" fontId="29" fillId="3" borderId="0" xfId="0" applyNumberFormat="1" applyFont="1" applyFill="1"/>
    <xf numFmtId="0" fontId="29" fillId="3" borderId="0" xfId="0" applyFont="1" applyFill="1"/>
    <xf numFmtId="14" fontId="29" fillId="3" borderId="1" xfId="0" applyNumberFormat="1" applyFont="1" applyFill="1" applyBorder="1" applyAlignment="1">
      <alignment horizontal="center" vertical="center"/>
    </xf>
    <xf numFmtId="1" fontId="29" fillId="3" borderId="1" xfId="0" applyNumberFormat="1" applyFont="1" applyFill="1" applyBorder="1" applyAlignment="1">
      <alignment horizontal="center" vertical="center"/>
    </xf>
    <xf numFmtId="3" fontId="29" fillId="3" borderId="4" xfId="0" applyNumberFormat="1" applyFont="1" applyFill="1" applyBorder="1" applyAlignment="1">
      <alignment horizontal="center" vertical="center"/>
    </xf>
    <xf numFmtId="3" fontId="29" fillId="2" borderId="4" xfId="0" applyNumberFormat="1" applyFont="1" applyFill="1" applyBorder="1" applyAlignment="1">
      <alignment horizontal="center" vertical="center"/>
    </xf>
    <xf numFmtId="166" fontId="30" fillId="0" borderId="0" xfId="1" applyNumberFormat="1" applyFont="1" applyAlignment="1">
      <alignment horizontal="center"/>
    </xf>
    <xf numFmtId="166" fontId="30" fillId="0" borderId="1" xfId="1" applyNumberFormat="1" applyFont="1" applyBorder="1" applyAlignment="1">
      <alignment horizontal="center" vertical="center"/>
    </xf>
    <xf numFmtId="166" fontId="29" fillId="2" borderId="1" xfId="1" applyNumberFormat="1" applyFont="1" applyFill="1" applyBorder="1" applyAlignment="1">
      <alignment horizontal="center" vertical="center"/>
    </xf>
    <xf numFmtId="166" fontId="29" fillId="0" borderId="1" xfId="1" applyNumberFormat="1" applyFont="1" applyBorder="1" applyAlignment="1">
      <alignment horizontal="center"/>
    </xf>
    <xf numFmtId="166" fontId="29" fillId="0" borderId="1" xfId="1" applyNumberFormat="1" applyFont="1" applyBorder="1" applyAlignment="1">
      <alignment horizontal="center" vertical="center"/>
    </xf>
    <xf numFmtId="166" fontId="29" fillId="2" borderId="1" xfId="1" applyNumberFormat="1" applyFont="1" applyFill="1" applyBorder="1" applyAlignment="1">
      <alignment horizontal="center"/>
    </xf>
    <xf numFmtId="166" fontId="29" fillId="0" borderId="1" xfId="1" applyNumberFormat="1" applyFont="1" applyBorder="1" applyAlignment="1">
      <alignment horizontal="center" vertical="center" wrapText="1"/>
    </xf>
    <xf numFmtId="166" fontId="29" fillId="0" borderId="1" xfId="1" applyNumberFormat="1" applyFont="1" applyBorder="1" applyAlignment="1"/>
    <xf numFmtId="166" fontId="30" fillId="3" borderId="1" xfId="1" applyNumberFormat="1" applyFont="1" applyFill="1" applyBorder="1" applyAlignment="1">
      <alignment horizontal="center" vertical="center"/>
    </xf>
    <xf numFmtId="166" fontId="29" fillId="0" borderId="0" xfId="1" applyNumberFormat="1" applyFont="1" applyAlignment="1">
      <alignment horizontal="center"/>
    </xf>
    <xf numFmtId="166" fontId="29" fillId="0" borderId="0" xfId="1" applyNumberFormat="1" applyFont="1"/>
    <xf numFmtId="166" fontId="29" fillId="14" borderId="1" xfId="1" applyNumberFormat="1" applyFont="1" applyFill="1" applyBorder="1" applyAlignment="1">
      <alignment horizontal="center" vertical="center"/>
    </xf>
    <xf numFmtId="166" fontId="30" fillId="0" borderId="0" xfId="1" applyNumberFormat="1" applyFont="1" applyAlignment="1">
      <alignment horizontal="center" vertical="center"/>
    </xf>
    <xf numFmtId="166" fontId="29" fillId="0" borderId="1" xfId="1" applyNumberFormat="1" applyFont="1" applyBorder="1" applyAlignment="1">
      <alignment vertical="center"/>
    </xf>
    <xf numFmtId="3" fontId="34" fillId="0" borderId="0" xfId="1" applyNumberFormat="1" applyFont="1" applyFill="1" applyBorder="1" applyAlignment="1">
      <alignment horizontal="center" vertical="center"/>
    </xf>
    <xf numFmtId="166" fontId="29" fillId="0" borderId="1" xfId="1" applyNumberFormat="1" applyFont="1" applyBorder="1" applyAlignment="1">
      <alignment horizontal="left" vertical="center"/>
    </xf>
    <xf numFmtId="166" fontId="29" fillId="3" borderId="1" xfId="1" applyNumberFormat="1" applyFont="1" applyFill="1" applyBorder="1" applyAlignment="1">
      <alignment horizontal="center"/>
    </xf>
    <xf numFmtId="14" fontId="33" fillId="0" borderId="1" xfId="0" applyNumberFormat="1" applyFont="1" applyBorder="1" applyAlignment="1">
      <alignment horizontal="center" vertical="center"/>
    </xf>
    <xf numFmtId="1" fontId="33" fillId="0" borderId="0" xfId="0" applyNumberFormat="1" applyFont="1"/>
    <xf numFmtId="1" fontId="33" fillId="0" borderId="1" xfId="0" applyNumberFormat="1" applyFont="1" applyBorder="1" applyAlignment="1">
      <alignment horizontal="center" vertical="center"/>
    </xf>
    <xf numFmtId="0" fontId="33" fillId="0" borderId="0" xfId="0" applyFont="1"/>
    <xf numFmtId="1" fontId="33" fillId="0" borderId="1" xfId="0" applyNumberFormat="1" applyFont="1" applyBorder="1" applyAlignment="1">
      <alignment horizontal="left" vertical="center" wrapText="1"/>
    </xf>
    <xf numFmtId="3" fontId="33" fillId="0" borderId="4" xfId="0" applyNumberFormat="1" applyFont="1" applyBorder="1" applyAlignment="1">
      <alignment horizontal="center" vertical="center"/>
    </xf>
    <xf numFmtId="166" fontId="33" fillId="0" borderId="1" xfId="1" applyNumberFormat="1" applyFont="1" applyBorder="1" applyAlignment="1">
      <alignment horizontal="center"/>
    </xf>
    <xf numFmtId="166" fontId="33" fillId="14" borderId="1" xfId="1" applyNumberFormat="1" applyFont="1" applyFill="1" applyBorder="1" applyAlignment="1">
      <alignment horizontal="center" vertical="center"/>
    </xf>
    <xf numFmtId="1" fontId="32" fillId="3" borderId="1" xfId="0" applyNumberFormat="1" applyFont="1" applyFill="1" applyBorder="1" applyAlignment="1">
      <alignment horizontal="left" vertical="center" wrapText="1"/>
    </xf>
    <xf numFmtId="166" fontId="29" fillId="3" borderId="1" xfId="1" applyNumberFormat="1" applyFont="1" applyFill="1" applyBorder="1" applyAlignment="1">
      <alignment horizontal="center" vertical="center"/>
    </xf>
    <xf numFmtId="166" fontId="33" fillId="3" borderId="1" xfId="1" applyNumberFormat="1" applyFont="1" applyFill="1" applyBorder="1" applyAlignment="1">
      <alignment horizontal="center"/>
    </xf>
    <xf numFmtId="166" fontId="32" fillId="14" borderId="1" xfId="1" applyNumberFormat="1" applyFont="1" applyFill="1" applyBorder="1" applyAlignment="1">
      <alignment horizontal="center" vertical="center"/>
    </xf>
    <xf numFmtId="14" fontId="33" fillId="3" borderId="1" xfId="0" applyNumberFormat="1" applyFont="1" applyFill="1" applyBorder="1" applyAlignment="1">
      <alignment horizontal="center" vertical="center"/>
    </xf>
    <xf numFmtId="1" fontId="33" fillId="3" borderId="0" xfId="0" applyNumberFormat="1" applyFont="1" applyFill="1"/>
    <xf numFmtId="1" fontId="33" fillId="3" borderId="1" xfId="0" applyNumberFormat="1" applyFont="1" applyFill="1" applyBorder="1" applyAlignment="1">
      <alignment horizontal="center" vertical="center"/>
    </xf>
    <xf numFmtId="1" fontId="33" fillId="3" borderId="1" xfId="0" applyNumberFormat="1" applyFont="1" applyFill="1" applyBorder="1" applyAlignment="1">
      <alignment horizontal="left" vertical="center"/>
    </xf>
    <xf numFmtId="166" fontId="32" fillId="3" borderId="1" xfId="1" applyNumberFormat="1" applyFont="1" applyFill="1" applyBorder="1" applyAlignment="1">
      <alignment horizontal="center" vertical="center"/>
    </xf>
    <xf numFmtId="3" fontId="29" fillId="3" borderId="0" xfId="0" applyNumberFormat="1" applyFont="1" applyFill="1"/>
    <xf numFmtId="166" fontId="35" fillId="0" borderId="1" xfId="1" applyNumberFormat="1" applyFont="1" applyBorder="1" applyAlignment="1">
      <alignment horizontal="center"/>
    </xf>
    <xf numFmtId="166" fontId="35" fillId="0" borderId="1" xfId="1" applyNumberFormat="1" applyFont="1" applyBorder="1" applyAlignment="1">
      <alignment horizontal="center" vertical="center"/>
    </xf>
    <xf numFmtId="3" fontId="35" fillId="0" borderId="4" xfId="0" applyNumberFormat="1" applyFont="1" applyBorder="1" applyAlignment="1">
      <alignment horizontal="center" vertical="center"/>
    </xf>
    <xf numFmtId="166" fontId="29" fillId="3" borderId="1" xfId="1" applyNumberFormat="1" applyFont="1" applyFill="1" applyBorder="1" applyAlignment="1">
      <alignment horizontal="center" vertical="center" wrapText="1"/>
    </xf>
    <xf numFmtId="166" fontId="35" fillId="3" borderId="1" xfId="1" applyNumberFormat="1" applyFont="1" applyFill="1" applyBorder="1" applyAlignment="1">
      <alignment horizontal="center"/>
    </xf>
    <xf numFmtId="166" fontId="35" fillId="3" borderId="1" xfId="1" applyNumberFormat="1" applyFont="1" applyFill="1" applyBorder="1" applyAlignment="1">
      <alignment horizontal="center" vertical="center"/>
    </xf>
    <xf numFmtId="3" fontId="35" fillId="3" borderId="4" xfId="0" applyNumberFormat="1" applyFont="1" applyFill="1" applyBorder="1" applyAlignment="1">
      <alignment horizontal="center" vertical="center"/>
    </xf>
    <xf numFmtId="166" fontId="33" fillId="0" borderId="1" xfId="1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/>
    </xf>
    <xf numFmtId="3" fontId="36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49" fontId="4" fillId="0" borderId="0" xfId="0" applyNumberFormat="1" applyFont="1"/>
    <xf numFmtId="3" fontId="4" fillId="0" borderId="0" xfId="1" applyNumberFormat="1" applyFont="1" applyBorder="1" applyAlignment="1">
      <alignment horizontal="center" vertical="center"/>
    </xf>
    <xf numFmtId="1" fontId="4" fillId="0" borderId="0" xfId="0" applyNumberFormat="1" applyFont="1"/>
    <xf numFmtId="3" fontId="7" fillId="14" borderId="1" xfId="1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14" borderId="1" xfId="1" applyNumberFormat="1" applyFont="1" applyFill="1" applyBorder="1" applyAlignment="1">
      <alignment horizontal="center" vertical="center"/>
    </xf>
    <xf numFmtId="1" fontId="7" fillId="0" borderId="0" xfId="0" applyNumberFormat="1" applyFont="1"/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horizontal="center"/>
    </xf>
    <xf numFmtId="0" fontId="16" fillId="0" borderId="0" xfId="0" applyFont="1" applyAlignment="1">
      <alignment horizontal="left" wrapText="1"/>
    </xf>
    <xf numFmtId="3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wrapText="1"/>
    </xf>
    <xf numFmtId="1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3" fontId="7" fillId="0" borderId="4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left"/>
    </xf>
    <xf numFmtId="1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1" fontId="17" fillId="0" borderId="1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" fontId="17" fillId="0" borderId="2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3" fontId="4" fillId="3" borderId="0" xfId="0" applyNumberFormat="1" applyFont="1" applyFill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2" borderId="0" xfId="0" applyFont="1" applyFill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3" fontId="16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6" fontId="4" fillId="0" borderId="7" xfId="1" applyNumberFormat="1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166" fontId="4" fillId="5" borderId="1" xfId="1" applyNumberFormat="1" applyFont="1" applyFill="1" applyBorder="1" applyAlignment="1">
      <alignment horizontal="center" vertical="center"/>
    </xf>
    <xf numFmtId="166" fontId="4" fillId="7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6" fontId="8" fillId="7" borderId="1" xfId="1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9" fontId="7" fillId="3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 wrapText="1"/>
    </xf>
    <xf numFmtId="1" fontId="17" fillId="3" borderId="2" xfId="0" applyNumberFormat="1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/>
    </xf>
    <xf numFmtId="3" fontId="7" fillId="3" borderId="1" xfId="1" applyNumberFormat="1" applyFont="1" applyFill="1" applyBorder="1" applyAlignment="1">
      <alignment horizontal="center" vertical="center"/>
    </xf>
    <xf numFmtId="0" fontId="4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133350</xdr:rowOff>
    </xdr:from>
    <xdr:to>
      <xdr:col>2</xdr:col>
      <xdr:colOff>1090968</xdr:colOff>
      <xdr:row>5</xdr:row>
      <xdr:rowOff>60871</xdr:rowOff>
    </xdr:to>
    <xdr:pic>
      <xdr:nvPicPr>
        <xdr:cNvPr id="2" name="Image 1" descr="C:\Users\oumarkonate\AppData\Local\Microsoft\Windows\Temporary Internet Files\Content.Word\Logo Univelect 0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50" y="314325"/>
          <a:ext cx="786168" cy="775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401410</xdr:colOff>
      <xdr:row>3</xdr:row>
      <xdr:rowOff>47624</xdr:rowOff>
    </xdr:from>
    <xdr:to>
      <xdr:col>0</xdr:col>
      <xdr:colOff>907271</xdr:colOff>
      <xdr:row>6</xdr:row>
      <xdr:rowOff>88082</xdr:rowOff>
    </xdr:to>
    <xdr:pic>
      <xdr:nvPicPr>
        <xdr:cNvPr id="2" name="Image 1" descr="C:\Users\oumarkonate\AppData\Local\Microsoft\Windows\Temporary Internet Files\Content.Word\Logo Univelect 0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410" y="47624"/>
          <a:ext cx="505861" cy="469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0</xdr:rowOff>
    </xdr:from>
    <xdr:to>
      <xdr:col>2</xdr:col>
      <xdr:colOff>809625</xdr:colOff>
      <xdr:row>2</xdr:row>
      <xdr:rowOff>200025</xdr:rowOff>
    </xdr:to>
    <xdr:pic>
      <xdr:nvPicPr>
        <xdr:cNvPr id="2" name="Image 1" descr="C:\Users\ballychrist\Pictures\Logo Univelect 02.jpg">
          <a:extLst>
            <a:ext uri="{FF2B5EF4-FFF2-40B4-BE49-F238E27FC236}">
              <a16:creationId xmlns:a16="http://schemas.microsoft.com/office/drawing/2014/main" id="{A57E0CF9-7345-482E-BA77-72772241D76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9725" y="0"/>
          <a:ext cx="590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57149</xdr:rowOff>
    </xdr:from>
    <xdr:to>
      <xdr:col>2</xdr:col>
      <xdr:colOff>1017</xdr:colOff>
      <xdr:row>0</xdr:row>
      <xdr:rowOff>58115</xdr:rowOff>
    </xdr:to>
    <xdr:pic>
      <xdr:nvPicPr>
        <xdr:cNvPr id="2" name="Image 1" descr="image00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57149"/>
          <a:ext cx="991617" cy="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314324</xdr:colOff>
      <xdr:row>0</xdr:row>
      <xdr:rowOff>114300</xdr:rowOff>
    </xdr:from>
    <xdr:to>
      <xdr:col>2</xdr:col>
      <xdr:colOff>166496</xdr:colOff>
      <xdr:row>0</xdr:row>
      <xdr:rowOff>116695</xdr:rowOff>
    </xdr:to>
    <xdr:pic>
      <xdr:nvPicPr>
        <xdr:cNvPr id="3" name="Image 2" descr="image00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4" y="114300"/>
          <a:ext cx="1052322" cy="2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102</xdr:row>
      <xdr:rowOff>0</xdr:rowOff>
    </xdr:from>
    <xdr:to>
      <xdr:col>1</xdr:col>
      <xdr:colOff>731139</xdr:colOff>
      <xdr:row>102</xdr:row>
      <xdr:rowOff>0</xdr:rowOff>
    </xdr:to>
    <xdr:pic>
      <xdr:nvPicPr>
        <xdr:cNvPr id="4" name="Image 3" descr="image00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7441525"/>
          <a:ext cx="969264" cy="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102</xdr:row>
      <xdr:rowOff>0</xdr:rowOff>
    </xdr:from>
    <xdr:to>
      <xdr:col>1</xdr:col>
      <xdr:colOff>797052</xdr:colOff>
      <xdr:row>102</xdr:row>
      <xdr:rowOff>0</xdr:rowOff>
    </xdr:to>
    <xdr:pic>
      <xdr:nvPicPr>
        <xdr:cNvPr id="5" name="Image 4" descr="image00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7441525"/>
          <a:ext cx="987552" cy="3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115</xdr:row>
      <xdr:rowOff>0</xdr:rowOff>
    </xdr:from>
    <xdr:to>
      <xdr:col>1</xdr:col>
      <xdr:colOff>731139</xdr:colOff>
      <xdr:row>115</xdr:row>
      <xdr:rowOff>616</xdr:rowOff>
    </xdr:to>
    <xdr:pic>
      <xdr:nvPicPr>
        <xdr:cNvPr id="6" name="Image 5" descr="image00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30432375"/>
          <a:ext cx="969264" cy="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115</xdr:row>
      <xdr:rowOff>0</xdr:rowOff>
    </xdr:from>
    <xdr:to>
      <xdr:col>1</xdr:col>
      <xdr:colOff>797052</xdr:colOff>
      <xdr:row>115</xdr:row>
      <xdr:rowOff>3897</xdr:rowOff>
    </xdr:to>
    <xdr:pic>
      <xdr:nvPicPr>
        <xdr:cNvPr id="7" name="Image 6" descr="image00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30432375"/>
          <a:ext cx="987552" cy="3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</xdr:row>
      <xdr:rowOff>66675</xdr:rowOff>
    </xdr:from>
    <xdr:to>
      <xdr:col>2</xdr:col>
      <xdr:colOff>47625</xdr:colOff>
      <xdr:row>4</xdr:row>
      <xdr:rowOff>133351</xdr:rowOff>
    </xdr:to>
    <xdr:pic>
      <xdr:nvPicPr>
        <xdr:cNvPr id="8" name="Image 7" descr="C:\Users\ballychrist\Pictures\Logo Univelect 02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257175"/>
          <a:ext cx="76200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0.39997558519241921"/>
  </sheetPr>
  <dimension ref="A1:G42"/>
  <sheetViews>
    <sheetView topLeftCell="A10" zoomScale="150" zoomScaleNormal="150" workbookViewId="0">
      <selection activeCell="B36" sqref="B36"/>
    </sheetView>
  </sheetViews>
  <sheetFormatPr baseColWidth="10" defaultColWidth="11.42578125" defaultRowHeight="14.25" x14ac:dyDescent="0.2"/>
  <cols>
    <col min="1" max="1" width="20.7109375" style="67" customWidth="1"/>
    <col min="2" max="2" width="22.42578125" style="49" customWidth="1"/>
    <col min="3" max="3" width="20.7109375" style="49" customWidth="1"/>
    <col min="4" max="4" width="9.85546875" style="49" customWidth="1"/>
    <col min="5" max="16384" width="11.42578125" style="49"/>
  </cols>
  <sheetData>
    <row r="1" spans="1:4" x14ac:dyDescent="0.2">
      <c r="A1" s="49"/>
    </row>
    <row r="2" spans="1:4" ht="24" x14ac:dyDescent="0.2">
      <c r="A2" s="50" t="s">
        <v>150</v>
      </c>
      <c r="B2" s="51" t="s">
        <v>151</v>
      </c>
      <c r="C2" s="376"/>
    </row>
    <row r="3" spans="1:4" x14ac:dyDescent="0.2">
      <c r="A3" s="50" t="s">
        <v>152</v>
      </c>
      <c r="B3" s="377" t="s">
        <v>153</v>
      </c>
      <c r="C3" s="376"/>
    </row>
    <row r="4" spans="1:4" x14ac:dyDescent="0.2">
      <c r="A4" s="50" t="s">
        <v>154</v>
      </c>
      <c r="B4" s="377"/>
      <c r="C4" s="376"/>
    </row>
    <row r="5" spans="1:4" x14ac:dyDescent="0.2">
      <c r="A5" s="50" t="s">
        <v>155</v>
      </c>
      <c r="B5" s="377"/>
      <c r="C5" s="376"/>
    </row>
    <row r="6" spans="1:4" x14ac:dyDescent="0.2">
      <c r="A6" s="52"/>
      <c r="B6" s="377"/>
      <c r="C6" s="376"/>
    </row>
    <row r="7" spans="1:4" x14ac:dyDescent="0.2">
      <c r="A7" s="49"/>
    </row>
    <row r="8" spans="1:4" ht="15.75" x14ac:dyDescent="0.25">
      <c r="A8" s="48"/>
      <c r="B8" s="48"/>
      <c r="C8" s="48"/>
      <c r="D8" s="48"/>
    </row>
    <row r="9" spans="1:4" ht="15.75" x14ac:dyDescent="0.25">
      <c r="A9" s="378" t="s">
        <v>153</v>
      </c>
      <c r="B9" s="378"/>
      <c r="C9" s="378"/>
      <c r="D9" s="378"/>
    </row>
    <row r="10" spans="1:4" ht="15.75" x14ac:dyDescent="0.25">
      <c r="A10" s="378" t="s">
        <v>167</v>
      </c>
      <c r="B10" s="378"/>
      <c r="C10" s="378"/>
      <c r="D10" s="53"/>
    </row>
    <row r="11" spans="1:4" ht="15.75" x14ac:dyDescent="0.25">
      <c r="A11" s="53"/>
      <c r="B11" s="53"/>
      <c r="C11" s="53"/>
      <c r="D11" s="53"/>
    </row>
    <row r="12" spans="1:4" ht="15.75" x14ac:dyDescent="0.25">
      <c r="A12" s="48"/>
      <c r="B12" s="48"/>
      <c r="C12" s="48"/>
      <c r="D12" s="48"/>
    </row>
    <row r="13" spans="1:4" ht="20.100000000000001" customHeight="1" x14ac:dyDescent="0.25">
      <c r="A13" s="54" t="s">
        <v>156</v>
      </c>
      <c r="B13" s="54" t="s">
        <v>157</v>
      </c>
      <c r="C13" s="54" t="s">
        <v>158</v>
      </c>
      <c r="D13" s="48"/>
    </row>
    <row r="14" spans="1:4" ht="20.100000000000001" customHeight="1" x14ac:dyDescent="0.25">
      <c r="A14" s="10">
        <v>10000</v>
      </c>
      <c r="B14" s="55">
        <v>49</v>
      </c>
      <c r="C14" s="11">
        <f>+A14*B14</f>
        <v>490000</v>
      </c>
      <c r="D14" s="48"/>
    </row>
    <row r="15" spans="1:4" ht="20.100000000000001" customHeight="1" x14ac:dyDescent="0.25">
      <c r="A15" s="10">
        <v>5000</v>
      </c>
      <c r="B15" s="55">
        <v>83</v>
      </c>
      <c r="C15" s="11">
        <f>+A15*B15</f>
        <v>415000</v>
      </c>
      <c r="D15" s="48"/>
    </row>
    <row r="16" spans="1:4" ht="20.100000000000001" customHeight="1" x14ac:dyDescent="0.25">
      <c r="A16" s="10">
        <v>2000</v>
      </c>
      <c r="B16" s="55" t="s">
        <v>166</v>
      </c>
      <c r="C16" s="11">
        <f>+A16*B16</f>
        <v>0</v>
      </c>
      <c r="D16" s="48"/>
    </row>
    <row r="17" spans="1:7" ht="20.100000000000001" customHeight="1" x14ac:dyDescent="0.25">
      <c r="A17" s="10">
        <v>1000</v>
      </c>
      <c r="B17" s="55" t="s">
        <v>166</v>
      </c>
      <c r="C17" s="11">
        <f>+A17*B17</f>
        <v>0</v>
      </c>
      <c r="D17" s="48"/>
    </row>
    <row r="18" spans="1:7" ht="20.100000000000001" customHeight="1" x14ac:dyDescent="0.25">
      <c r="A18" s="10">
        <v>500</v>
      </c>
      <c r="B18" s="55">
        <v>2</v>
      </c>
      <c r="C18" s="11">
        <f>+A18*B18</f>
        <v>1000</v>
      </c>
      <c r="D18" s="48"/>
    </row>
    <row r="19" spans="1:7" ht="20.100000000000001" customHeight="1" x14ac:dyDescent="0.25">
      <c r="A19" s="373" t="s">
        <v>159</v>
      </c>
      <c r="B19" s="374"/>
      <c r="C19" s="56">
        <f>SUM(C14:C18)</f>
        <v>906000</v>
      </c>
      <c r="D19" s="48"/>
    </row>
    <row r="20" spans="1:7" ht="20.100000000000001" customHeight="1" x14ac:dyDescent="0.25">
      <c r="A20" s="57" t="s">
        <v>160</v>
      </c>
      <c r="B20" s="54" t="s">
        <v>157</v>
      </c>
      <c r="C20" s="54" t="s">
        <v>158</v>
      </c>
      <c r="D20" s="48"/>
    </row>
    <row r="21" spans="1:7" ht="20.100000000000001" customHeight="1" x14ac:dyDescent="0.25">
      <c r="A21" s="10">
        <v>500</v>
      </c>
      <c r="B21" s="55">
        <v>1</v>
      </c>
      <c r="C21" s="55">
        <f t="shared" ref="C21:C27" si="0">+A21*B21</f>
        <v>500</v>
      </c>
      <c r="D21" s="48"/>
    </row>
    <row r="22" spans="1:7" ht="20.100000000000001" customHeight="1" x14ac:dyDescent="0.25">
      <c r="A22" s="10">
        <v>200</v>
      </c>
      <c r="B22" s="55">
        <v>0</v>
      </c>
      <c r="C22" s="55">
        <f t="shared" si="0"/>
        <v>0</v>
      </c>
      <c r="D22" s="48"/>
    </row>
    <row r="23" spans="1:7" ht="20.100000000000001" customHeight="1" x14ac:dyDescent="0.25">
      <c r="A23" s="10">
        <v>100</v>
      </c>
      <c r="B23" s="55">
        <v>1</v>
      </c>
      <c r="C23" s="55">
        <f t="shared" si="0"/>
        <v>100</v>
      </c>
      <c r="D23" s="48"/>
    </row>
    <row r="24" spans="1:7" ht="20.100000000000001" customHeight="1" x14ac:dyDescent="0.25">
      <c r="A24" s="10">
        <v>50</v>
      </c>
      <c r="B24" s="55">
        <v>0</v>
      </c>
      <c r="C24" s="55">
        <f t="shared" si="0"/>
        <v>0</v>
      </c>
      <c r="D24" s="48"/>
    </row>
    <row r="25" spans="1:7" ht="20.100000000000001" customHeight="1" x14ac:dyDescent="0.25">
      <c r="A25" s="10">
        <v>25</v>
      </c>
      <c r="B25" s="55">
        <v>0</v>
      </c>
      <c r="C25" s="55">
        <f t="shared" si="0"/>
        <v>0</v>
      </c>
      <c r="D25" s="48"/>
    </row>
    <row r="26" spans="1:7" ht="20.100000000000001" customHeight="1" x14ac:dyDescent="0.25">
      <c r="A26" s="10">
        <v>10</v>
      </c>
      <c r="B26" s="55">
        <v>4</v>
      </c>
      <c r="C26" s="55">
        <f t="shared" si="0"/>
        <v>40</v>
      </c>
      <c r="D26" s="48"/>
    </row>
    <row r="27" spans="1:7" ht="20.100000000000001" customHeight="1" x14ac:dyDescent="0.25">
      <c r="A27" s="10">
        <v>5</v>
      </c>
      <c r="B27" s="55">
        <v>0</v>
      </c>
      <c r="C27" s="55">
        <f t="shared" si="0"/>
        <v>0</v>
      </c>
      <c r="D27" s="48"/>
    </row>
    <row r="28" spans="1:7" ht="20.100000000000001" customHeight="1" x14ac:dyDescent="0.25">
      <c r="A28" s="373" t="s">
        <v>161</v>
      </c>
      <c r="B28" s="374"/>
      <c r="C28" s="54">
        <f>SUM(C21:C27)</f>
        <v>640</v>
      </c>
      <c r="D28" s="48"/>
      <c r="G28" s="58"/>
    </row>
    <row r="29" spans="1:7" ht="20.100000000000001" customHeight="1" x14ac:dyDescent="0.25">
      <c r="A29" s="373" t="s">
        <v>162</v>
      </c>
      <c r="B29" s="374"/>
      <c r="C29" s="56">
        <f>+C19+C28</f>
        <v>906640</v>
      </c>
      <c r="D29" s="48"/>
      <c r="F29" s="58"/>
    </row>
    <row r="30" spans="1:7" ht="15.75" x14ac:dyDescent="0.25">
      <c r="A30" s="48"/>
      <c r="B30" s="48"/>
      <c r="C30" s="48"/>
      <c r="D30" s="48"/>
    </row>
    <row r="31" spans="1:7" ht="15" customHeight="1" x14ac:dyDescent="0.2">
      <c r="A31" s="375" t="s">
        <v>168</v>
      </c>
      <c r="B31" s="375"/>
      <c r="C31" s="375"/>
      <c r="D31" s="375"/>
    </row>
    <row r="32" spans="1:7" x14ac:dyDescent="0.2">
      <c r="A32" s="375"/>
      <c r="B32" s="375"/>
      <c r="C32" s="375"/>
      <c r="D32" s="375"/>
    </row>
    <row r="33" spans="1:5" ht="15.75" x14ac:dyDescent="0.25">
      <c r="A33" s="59"/>
      <c r="B33" s="48"/>
      <c r="C33" s="48"/>
      <c r="D33" s="48"/>
    </row>
    <row r="34" spans="1:5" ht="15.75" x14ac:dyDescent="0.25">
      <c r="A34" s="60" t="s">
        <v>163</v>
      </c>
      <c r="B34" s="61"/>
      <c r="C34" s="62" t="s">
        <v>26</v>
      </c>
      <c r="D34" s="62"/>
    </row>
    <row r="35" spans="1:5" ht="20.100000000000001" customHeight="1" x14ac:dyDescent="0.25">
      <c r="A35" s="60"/>
      <c r="B35" s="61"/>
      <c r="C35" s="63"/>
      <c r="D35" s="62"/>
    </row>
    <row r="36" spans="1:5" ht="20.100000000000001" customHeight="1" x14ac:dyDescent="0.25">
      <c r="A36" s="48"/>
      <c r="B36" s="48"/>
      <c r="C36" s="48"/>
      <c r="D36" s="48"/>
    </row>
    <row r="37" spans="1:5" ht="15.75" x14ac:dyDescent="0.25">
      <c r="A37" s="48"/>
      <c r="B37" s="62"/>
      <c r="C37" s="48"/>
      <c r="D37" s="48"/>
    </row>
    <row r="38" spans="1:5" ht="15.75" x14ac:dyDescent="0.25">
      <c r="A38" s="64" t="s">
        <v>164</v>
      </c>
      <c r="B38" s="64"/>
      <c r="C38" s="65" t="s">
        <v>165</v>
      </c>
      <c r="D38" s="64"/>
      <c r="E38" s="66"/>
    </row>
    <row r="39" spans="1:5" ht="15.75" x14ac:dyDescent="0.25">
      <c r="A39" s="48"/>
      <c r="B39" s="48"/>
      <c r="C39" s="48"/>
      <c r="D39" s="48"/>
    </row>
    <row r="40" spans="1:5" x14ac:dyDescent="0.2">
      <c r="A40" s="49"/>
    </row>
    <row r="41" spans="1:5" x14ac:dyDescent="0.2">
      <c r="A41" s="49"/>
    </row>
    <row r="42" spans="1:5" x14ac:dyDescent="0.2">
      <c r="A42" s="49"/>
    </row>
  </sheetData>
  <mergeCells count="8">
    <mergeCell ref="A29:B29"/>
    <mergeCell ref="A31:D32"/>
    <mergeCell ref="C2:C6"/>
    <mergeCell ref="B3:B6"/>
    <mergeCell ref="A9:D9"/>
    <mergeCell ref="A10:C10"/>
    <mergeCell ref="A19:B19"/>
    <mergeCell ref="A28:B28"/>
  </mergeCells>
  <pageMargins left="1.6929133858267718" right="0.70866141732283472" top="0.78740157480314965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6" tint="0.39997558519241921"/>
  </sheetPr>
  <dimension ref="A4:G45"/>
  <sheetViews>
    <sheetView showGridLines="0" topLeftCell="A16" zoomScale="190" zoomScaleNormal="190" workbookViewId="0">
      <selection activeCell="B12" sqref="B12"/>
    </sheetView>
  </sheetViews>
  <sheetFormatPr baseColWidth="10" defaultColWidth="11.42578125" defaultRowHeight="14.25" x14ac:dyDescent="0.2"/>
  <cols>
    <col min="1" max="1" width="17.28515625" style="67" customWidth="1"/>
    <col min="2" max="2" width="35.85546875" style="49" customWidth="1"/>
    <col min="3" max="3" width="24" style="49" customWidth="1"/>
    <col min="4" max="4" width="9.85546875" style="49" customWidth="1"/>
    <col min="5" max="16384" width="11.42578125" style="49"/>
  </cols>
  <sheetData>
    <row r="4" spans="1:4" ht="11.25" customHeight="1" x14ac:dyDescent="0.2">
      <c r="A4" s="380"/>
      <c r="B4" s="381" t="s">
        <v>179</v>
      </c>
      <c r="C4" s="382" t="s">
        <v>180</v>
      </c>
    </row>
    <row r="5" spans="1:4" ht="11.25" customHeight="1" x14ac:dyDescent="0.2">
      <c r="A5" s="380"/>
      <c r="B5" s="381"/>
      <c r="C5" s="383"/>
    </row>
    <row r="6" spans="1:4" ht="11.25" customHeight="1" x14ac:dyDescent="0.2">
      <c r="A6" s="380"/>
      <c r="B6" s="381" t="s">
        <v>153</v>
      </c>
      <c r="C6" s="383"/>
    </row>
    <row r="7" spans="1:4" ht="11.25" customHeight="1" x14ac:dyDescent="0.2">
      <c r="A7" s="380"/>
      <c r="B7" s="381"/>
      <c r="C7" s="383"/>
    </row>
    <row r="8" spans="1:4" x14ac:dyDescent="0.2">
      <c r="A8" s="49"/>
    </row>
    <row r="9" spans="1:4" ht="15.75" x14ac:dyDescent="0.25">
      <c r="A9" s="61" t="s">
        <v>181</v>
      </c>
      <c r="B9" s="75">
        <v>44674</v>
      </c>
      <c r="C9" s="53"/>
      <c r="D9" s="53"/>
    </row>
    <row r="10" spans="1:4" ht="15.75" x14ac:dyDescent="0.25">
      <c r="A10" s="48"/>
      <c r="B10" s="48"/>
      <c r="C10" s="48"/>
      <c r="D10" s="48"/>
    </row>
    <row r="11" spans="1:4" ht="20.100000000000001" customHeight="1" x14ac:dyDescent="0.25">
      <c r="A11" s="54" t="s">
        <v>156</v>
      </c>
      <c r="B11" s="54" t="s">
        <v>157</v>
      </c>
      <c r="C11" s="54" t="s">
        <v>158</v>
      </c>
      <c r="D11" s="48"/>
    </row>
    <row r="12" spans="1:4" ht="20.100000000000001" customHeight="1" x14ac:dyDescent="0.25">
      <c r="A12" s="10">
        <v>10000</v>
      </c>
      <c r="B12" s="55">
        <v>4</v>
      </c>
      <c r="C12" s="11">
        <f>+A12*B12</f>
        <v>40000</v>
      </c>
      <c r="D12" s="48"/>
    </row>
    <row r="13" spans="1:4" ht="20.100000000000001" customHeight="1" x14ac:dyDescent="0.25">
      <c r="A13" s="10">
        <v>5000</v>
      </c>
      <c r="B13" s="55">
        <v>3</v>
      </c>
      <c r="C13" s="11">
        <f>+A13*B13</f>
        <v>15000</v>
      </c>
      <c r="D13" s="48"/>
    </row>
    <row r="14" spans="1:4" ht="20.100000000000001" customHeight="1" x14ac:dyDescent="0.25">
      <c r="A14" s="10">
        <v>2000</v>
      </c>
      <c r="B14" s="55">
        <v>3</v>
      </c>
      <c r="C14" s="11">
        <f>+A14*B14</f>
        <v>6000</v>
      </c>
      <c r="D14" s="48"/>
    </row>
    <row r="15" spans="1:4" ht="20.100000000000001" customHeight="1" x14ac:dyDescent="0.25">
      <c r="A15" s="10">
        <v>1000</v>
      </c>
      <c r="B15" s="55">
        <v>42</v>
      </c>
      <c r="C15" s="11">
        <f>+A15*B15</f>
        <v>42000</v>
      </c>
      <c r="D15" s="48"/>
    </row>
    <row r="16" spans="1:4" ht="20.100000000000001" customHeight="1" x14ac:dyDescent="0.25">
      <c r="A16" s="10">
        <v>500</v>
      </c>
      <c r="B16" s="55">
        <v>1</v>
      </c>
      <c r="C16" s="11">
        <f>+A16*B16</f>
        <v>500</v>
      </c>
      <c r="D16" s="48"/>
    </row>
    <row r="17" spans="1:7" ht="20.100000000000001" customHeight="1" x14ac:dyDescent="0.25">
      <c r="A17" s="373" t="s">
        <v>159</v>
      </c>
      <c r="B17" s="374"/>
      <c r="C17" s="56">
        <f>SUM(C12:C16)</f>
        <v>103500</v>
      </c>
      <c r="D17" s="48"/>
    </row>
    <row r="18" spans="1:7" ht="20.100000000000001" customHeight="1" x14ac:dyDescent="0.25">
      <c r="A18" s="57" t="s">
        <v>160</v>
      </c>
      <c r="B18" s="54" t="s">
        <v>157</v>
      </c>
      <c r="C18" s="54" t="s">
        <v>158</v>
      </c>
      <c r="D18" s="48"/>
    </row>
    <row r="19" spans="1:7" ht="20.100000000000001" customHeight="1" x14ac:dyDescent="0.25">
      <c r="A19" s="10">
        <v>500</v>
      </c>
      <c r="B19" s="55">
        <v>0</v>
      </c>
      <c r="C19" s="55">
        <f t="shared" ref="C19:C25" si="0">+A19*B19</f>
        <v>0</v>
      </c>
      <c r="D19" s="48"/>
    </row>
    <row r="20" spans="1:7" ht="20.100000000000001" customHeight="1" x14ac:dyDescent="0.25">
      <c r="A20" s="10">
        <v>200</v>
      </c>
      <c r="B20" s="55">
        <v>0</v>
      </c>
      <c r="C20" s="55">
        <f t="shared" si="0"/>
        <v>0</v>
      </c>
      <c r="D20" s="48"/>
    </row>
    <row r="21" spans="1:7" ht="20.100000000000001" customHeight="1" x14ac:dyDescent="0.25">
      <c r="A21" s="10">
        <v>100</v>
      </c>
      <c r="B21" s="55">
        <v>0</v>
      </c>
      <c r="C21" s="55">
        <f t="shared" si="0"/>
        <v>0</v>
      </c>
      <c r="D21" s="48"/>
    </row>
    <row r="22" spans="1:7" ht="20.100000000000001" customHeight="1" x14ac:dyDescent="0.25">
      <c r="A22" s="10">
        <v>50</v>
      </c>
      <c r="B22" s="55">
        <v>0</v>
      </c>
      <c r="C22" s="55">
        <f t="shared" si="0"/>
        <v>0</v>
      </c>
      <c r="D22" s="48"/>
    </row>
    <row r="23" spans="1:7" ht="20.100000000000001" customHeight="1" x14ac:dyDescent="0.25">
      <c r="A23" s="10">
        <v>25</v>
      </c>
      <c r="B23" s="55">
        <v>0</v>
      </c>
      <c r="C23" s="55">
        <f t="shared" si="0"/>
        <v>0</v>
      </c>
      <c r="D23" s="48"/>
    </row>
    <row r="24" spans="1:7" ht="20.100000000000001" customHeight="1" x14ac:dyDescent="0.25">
      <c r="A24" s="10">
        <v>10</v>
      </c>
      <c r="B24" s="55">
        <v>0</v>
      </c>
      <c r="C24" s="55">
        <f t="shared" si="0"/>
        <v>0</v>
      </c>
      <c r="D24" s="48"/>
    </row>
    <row r="25" spans="1:7" ht="20.100000000000001" customHeight="1" x14ac:dyDescent="0.25">
      <c r="A25" s="10">
        <v>5</v>
      </c>
      <c r="B25" s="55">
        <v>0</v>
      </c>
      <c r="C25" s="55">
        <f t="shared" si="0"/>
        <v>0</v>
      </c>
      <c r="D25" s="48"/>
    </row>
    <row r="26" spans="1:7" ht="20.100000000000001" customHeight="1" x14ac:dyDescent="0.25">
      <c r="A26" s="373" t="s">
        <v>161</v>
      </c>
      <c r="B26" s="374"/>
      <c r="C26" s="56">
        <f>SUM(C19:C25)</f>
        <v>0</v>
      </c>
      <c r="D26" s="48"/>
      <c r="G26" s="58"/>
    </row>
    <row r="27" spans="1:7" ht="20.100000000000001" customHeight="1" x14ac:dyDescent="0.25">
      <c r="A27" s="373" t="s">
        <v>162</v>
      </c>
      <c r="B27" s="374"/>
      <c r="C27" s="56">
        <f>+C17+C26</f>
        <v>103500</v>
      </c>
      <c r="D27" s="48"/>
      <c r="F27" s="58"/>
    </row>
    <row r="28" spans="1:7" ht="15.75" x14ac:dyDescent="0.25">
      <c r="A28" s="48"/>
      <c r="B28" s="48"/>
      <c r="C28" s="48"/>
      <c r="D28" s="48"/>
    </row>
    <row r="29" spans="1:7" ht="15" customHeight="1" x14ac:dyDescent="0.2">
      <c r="A29" s="375" t="s">
        <v>413</v>
      </c>
      <c r="B29" s="375"/>
      <c r="C29" s="375"/>
      <c r="D29" s="375"/>
    </row>
    <row r="30" spans="1:7" x14ac:dyDescent="0.2">
      <c r="A30" s="375"/>
      <c r="B30" s="375"/>
      <c r="C30" s="375"/>
      <c r="D30" s="375"/>
    </row>
    <row r="31" spans="1:7" ht="15.75" x14ac:dyDescent="0.25">
      <c r="A31" s="69"/>
      <c r="B31" s="48"/>
      <c r="C31" s="48"/>
      <c r="D31" s="48"/>
    </row>
    <row r="32" spans="1:7" ht="15.75" x14ac:dyDescent="0.25">
      <c r="A32" s="69"/>
      <c r="B32" s="48"/>
      <c r="C32" s="48"/>
      <c r="D32" s="48"/>
    </row>
    <row r="33" spans="1:5" ht="15.75" x14ac:dyDescent="0.25">
      <c r="A33" s="69"/>
      <c r="B33" s="48"/>
      <c r="C33" s="48"/>
      <c r="D33" s="48"/>
    </row>
    <row r="34" spans="1:5" ht="15.75" x14ac:dyDescent="0.25">
      <c r="A34" s="69"/>
      <c r="B34" s="48"/>
      <c r="C34" s="48"/>
      <c r="D34" s="48"/>
    </row>
    <row r="35" spans="1:5" ht="15.75" x14ac:dyDescent="0.25">
      <c r="A35" s="69"/>
      <c r="B35" s="48"/>
      <c r="C35" s="48"/>
      <c r="D35" s="48"/>
    </row>
    <row r="36" spans="1:5" ht="15.75" x14ac:dyDescent="0.25">
      <c r="A36" s="60" t="s">
        <v>163</v>
      </c>
      <c r="B36" s="61"/>
      <c r="C36" s="62" t="s">
        <v>410</v>
      </c>
      <c r="D36" s="62"/>
    </row>
    <row r="37" spans="1:5" ht="20.100000000000001" customHeight="1" x14ac:dyDescent="0.25">
      <c r="A37" s="60"/>
      <c r="B37" s="61"/>
      <c r="C37" s="63"/>
      <c r="D37" s="62"/>
    </row>
    <row r="38" spans="1:5" ht="20.100000000000001" customHeight="1" x14ac:dyDescent="0.25">
      <c r="A38" s="48"/>
      <c r="B38" s="48"/>
      <c r="C38" s="48"/>
      <c r="D38" s="48"/>
    </row>
    <row r="39" spans="1:5" ht="22.5" customHeight="1" x14ac:dyDescent="0.25">
      <c r="A39" s="48"/>
      <c r="B39" s="62"/>
      <c r="C39" s="48"/>
      <c r="D39" s="48"/>
    </row>
    <row r="40" spans="1:5" ht="15.75" x14ac:dyDescent="0.25">
      <c r="A40" s="64" t="s">
        <v>409</v>
      </c>
      <c r="B40" s="64"/>
      <c r="C40" s="65" t="s">
        <v>411</v>
      </c>
      <c r="D40" s="64"/>
      <c r="E40" s="66"/>
    </row>
    <row r="41" spans="1:5" ht="15.75" x14ac:dyDescent="0.25">
      <c r="A41" s="48"/>
      <c r="B41" s="48"/>
      <c r="C41" s="48"/>
      <c r="D41" s="48"/>
    </row>
    <row r="42" spans="1:5" x14ac:dyDescent="0.2">
      <c r="A42" s="49"/>
    </row>
    <row r="43" spans="1:5" x14ac:dyDescent="0.2">
      <c r="A43" s="49"/>
    </row>
    <row r="44" spans="1:5" x14ac:dyDescent="0.2">
      <c r="A44" s="49"/>
    </row>
    <row r="45" spans="1:5" x14ac:dyDescent="0.2">
      <c r="A45" s="379" t="s">
        <v>412</v>
      </c>
      <c r="B45" s="379"/>
      <c r="C45" s="379"/>
    </row>
  </sheetData>
  <mergeCells count="9">
    <mergeCell ref="A45:C45"/>
    <mergeCell ref="A29:D30"/>
    <mergeCell ref="A17:B17"/>
    <mergeCell ref="A26:B26"/>
    <mergeCell ref="A4:A7"/>
    <mergeCell ref="B4:B5"/>
    <mergeCell ref="B6:B7"/>
    <mergeCell ref="C4:C7"/>
    <mergeCell ref="A27:B27"/>
  </mergeCells>
  <pageMargins left="0.98425196850393704" right="0.39370078740157483" top="0.39370078740157483" bottom="0.39370078740157483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0A1A-CB73-4998-B98C-AE4F152FEDE3}">
  <sheetPr filterMode="1">
    <tabColor theme="7" tint="0.79998168889431442"/>
  </sheetPr>
  <dimension ref="A3:P11341"/>
  <sheetViews>
    <sheetView tabSelected="1" topLeftCell="D25" zoomScale="114" zoomScaleNormal="100" workbookViewId="0">
      <selection activeCell="G31" sqref="G31"/>
    </sheetView>
  </sheetViews>
  <sheetFormatPr baseColWidth="10" defaultColWidth="11.42578125" defaultRowHeight="15" x14ac:dyDescent="0.25"/>
  <cols>
    <col min="1" max="1" width="6.5703125" style="1" customWidth="1"/>
    <col min="2" max="2" width="19.5703125" style="1" customWidth="1"/>
    <col min="3" max="3" width="28" style="343" customWidth="1"/>
    <col min="4" max="4" width="100.7109375" style="127" customWidth="1"/>
    <col min="5" max="6" width="16.85546875" style="345" customWidth="1"/>
    <col min="7" max="7" width="16.85546875" style="1" customWidth="1"/>
    <col min="8" max="8" width="23.140625" style="23" customWidth="1"/>
    <col min="9" max="9" width="24.5703125" style="1" customWidth="1"/>
    <col min="10" max="10" width="19.42578125" style="23" customWidth="1"/>
    <col min="11" max="11" width="12.85546875" style="1" customWidth="1"/>
    <col min="12" max="24" width="11.42578125" style="1" customWidth="1"/>
    <col min="25" max="16384" width="11.42578125" style="1"/>
  </cols>
  <sheetData>
    <row r="3" spans="1:12" ht="18.75" x14ac:dyDescent="0.3">
      <c r="A3" s="384" t="s">
        <v>1206</v>
      </c>
      <c r="B3" s="385"/>
      <c r="C3" s="385"/>
      <c r="D3" s="385"/>
      <c r="E3" s="385"/>
      <c r="F3" s="385"/>
      <c r="L3" s="3"/>
    </row>
    <row r="4" spans="1:12" x14ac:dyDescent="0.25">
      <c r="A4" s="334"/>
      <c r="B4" s="334"/>
      <c r="C4" s="335"/>
      <c r="D4" s="336"/>
      <c r="E4" s="337"/>
      <c r="F4" s="337"/>
      <c r="L4" s="3"/>
    </row>
    <row r="5" spans="1:12" ht="21" customHeight="1" x14ac:dyDescent="0.25">
      <c r="A5" s="386"/>
      <c r="B5" s="386"/>
      <c r="C5" s="386"/>
      <c r="D5" s="386"/>
      <c r="E5" s="386"/>
      <c r="F5" s="386"/>
      <c r="G5" s="386"/>
      <c r="H5" s="338"/>
      <c r="I5" s="333"/>
      <c r="L5" s="3"/>
    </row>
    <row r="6" spans="1:12" ht="27.75" customHeight="1" x14ac:dyDescent="0.25">
      <c r="A6" s="54" t="s">
        <v>0</v>
      </c>
      <c r="B6" s="54" t="s">
        <v>1</v>
      </c>
      <c r="C6" s="355" t="s">
        <v>1188</v>
      </c>
      <c r="D6" s="356" t="s">
        <v>2</v>
      </c>
      <c r="E6" s="357" t="s">
        <v>1186</v>
      </c>
      <c r="F6" s="56" t="s">
        <v>1187</v>
      </c>
      <c r="G6" s="54" t="s">
        <v>5</v>
      </c>
      <c r="H6" s="339"/>
      <c r="I6" s="340"/>
      <c r="K6" s="341"/>
      <c r="L6" s="3"/>
    </row>
    <row r="7" spans="1:12" ht="24" customHeight="1" x14ac:dyDescent="0.25">
      <c r="A7" s="7" t="s">
        <v>8</v>
      </c>
      <c r="B7" s="8">
        <v>45966</v>
      </c>
      <c r="C7" s="363"/>
      <c r="D7" s="364" t="s">
        <v>1182</v>
      </c>
      <c r="E7" s="359">
        <v>175000</v>
      </c>
      <c r="F7" s="13"/>
      <c r="G7" s="344"/>
      <c r="H7" s="339"/>
      <c r="I7" s="342"/>
      <c r="K7" s="341"/>
      <c r="L7" s="3"/>
    </row>
    <row r="8" spans="1:12" ht="43.5" customHeight="1" x14ac:dyDescent="0.25">
      <c r="A8" s="7"/>
      <c r="B8" s="369">
        <v>45969</v>
      </c>
      <c r="C8" s="370" t="s">
        <v>1205</v>
      </c>
      <c r="D8" s="358" t="s">
        <v>1193</v>
      </c>
      <c r="E8" s="359"/>
      <c r="F8" s="361">
        <v>37500</v>
      </c>
      <c r="G8" s="344"/>
      <c r="H8" s="339"/>
      <c r="I8" s="342"/>
      <c r="K8" s="341"/>
      <c r="L8" s="3"/>
    </row>
    <row r="9" spans="1:12" ht="27" hidden="1" customHeight="1" x14ac:dyDescent="0.25">
      <c r="A9" s="7"/>
      <c r="B9" s="8" t="s">
        <v>1191</v>
      </c>
      <c r="C9" s="363" t="s">
        <v>1190</v>
      </c>
      <c r="D9" s="358" t="s">
        <v>1192</v>
      </c>
      <c r="E9" s="359"/>
      <c r="F9" s="361">
        <v>10000</v>
      </c>
      <c r="G9" s="344">
        <f t="shared" ref="G9" si="0">G8-F9</f>
        <v>-10000</v>
      </c>
      <c r="H9" s="339"/>
      <c r="I9" s="342"/>
      <c r="K9" s="341"/>
      <c r="L9" s="3"/>
    </row>
    <row r="10" spans="1:12" ht="40.5" customHeight="1" x14ac:dyDescent="0.25">
      <c r="A10" s="7" t="s">
        <v>9</v>
      </c>
      <c r="B10" s="8">
        <v>45968</v>
      </c>
      <c r="C10" s="370" t="s">
        <v>1205</v>
      </c>
      <c r="D10" s="360" t="s">
        <v>1194</v>
      </c>
      <c r="E10" s="359"/>
      <c r="F10" s="361">
        <v>1500</v>
      </c>
      <c r="G10" s="344"/>
      <c r="H10" s="339"/>
    </row>
    <row r="11" spans="1:12" ht="34.5" customHeight="1" x14ac:dyDescent="0.25">
      <c r="A11" s="7"/>
      <c r="B11" s="8">
        <v>45969</v>
      </c>
      <c r="C11" s="370" t="s">
        <v>1205</v>
      </c>
      <c r="D11" s="360" t="s">
        <v>1195</v>
      </c>
      <c r="E11" s="359"/>
      <c r="F11" s="361">
        <v>16000</v>
      </c>
      <c r="G11" s="344"/>
      <c r="H11" s="339"/>
    </row>
    <row r="12" spans="1:12" ht="45" customHeight="1" x14ac:dyDescent="0.25">
      <c r="A12" s="7" t="s">
        <v>10</v>
      </c>
      <c r="B12" s="8">
        <v>45968</v>
      </c>
      <c r="C12" s="370" t="s">
        <v>1205</v>
      </c>
      <c r="D12" s="365" t="s">
        <v>1196</v>
      </c>
      <c r="E12" s="359"/>
      <c r="F12" s="361">
        <v>7500</v>
      </c>
      <c r="G12" s="344"/>
    </row>
    <row r="13" spans="1:12" ht="45" customHeight="1" x14ac:dyDescent="0.25">
      <c r="A13" s="7"/>
      <c r="B13" s="8" t="s">
        <v>1216</v>
      </c>
      <c r="C13" s="370" t="s">
        <v>1210</v>
      </c>
      <c r="D13" s="365" t="s">
        <v>1197</v>
      </c>
      <c r="E13" s="359"/>
      <c r="F13" s="361">
        <v>35000</v>
      </c>
      <c r="G13" s="344"/>
    </row>
    <row r="14" spans="1:12" ht="45" customHeight="1" x14ac:dyDescent="0.25">
      <c r="A14" s="7"/>
      <c r="B14" s="8" t="s">
        <v>1215</v>
      </c>
      <c r="C14" s="370" t="s">
        <v>1210</v>
      </c>
      <c r="D14" s="365" t="s">
        <v>1209</v>
      </c>
      <c r="E14" s="359"/>
      <c r="F14" s="361">
        <v>30000</v>
      </c>
      <c r="G14" s="344"/>
    </row>
    <row r="15" spans="1:12" ht="45" customHeight="1" x14ac:dyDescent="0.25">
      <c r="A15" s="7"/>
      <c r="B15" s="8" t="s">
        <v>1211</v>
      </c>
      <c r="C15" s="370" t="s">
        <v>1205</v>
      </c>
      <c r="D15" s="365" t="s">
        <v>1212</v>
      </c>
      <c r="E15" s="359"/>
      <c r="F15" s="361">
        <v>30000</v>
      </c>
      <c r="G15" s="344"/>
    </row>
    <row r="16" spans="1:12" ht="45" customHeight="1" x14ac:dyDescent="0.25">
      <c r="A16" s="7"/>
      <c r="B16" s="8">
        <v>45978</v>
      </c>
      <c r="C16" s="370" t="s">
        <v>1205</v>
      </c>
      <c r="D16" s="365" t="s">
        <v>1203</v>
      </c>
      <c r="E16" s="359"/>
      <c r="F16" s="361">
        <v>16875</v>
      </c>
      <c r="G16" s="344"/>
    </row>
    <row r="17" spans="1:8" ht="45" customHeight="1" x14ac:dyDescent="0.25">
      <c r="A17" s="7"/>
      <c r="B17" s="8">
        <v>45978</v>
      </c>
      <c r="C17" s="370" t="s">
        <v>1210</v>
      </c>
      <c r="D17" s="365" t="s">
        <v>1213</v>
      </c>
      <c r="E17" s="359"/>
      <c r="F17" s="361">
        <v>10000</v>
      </c>
      <c r="G17" s="344"/>
    </row>
    <row r="18" spans="1:8" ht="45" customHeight="1" x14ac:dyDescent="0.25">
      <c r="A18" s="7"/>
      <c r="B18" s="8">
        <v>46331</v>
      </c>
      <c r="C18" s="370" t="s">
        <v>1205</v>
      </c>
      <c r="D18" s="364" t="s">
        <v>1198</v>
      </c>
      <c r="E18" s="359"/>
      <c r="F18" s="361">
        <v>200</v>
      </c>
      <c r="G18" s="344"/>
    </row>
    <row r="19" spans="1:8" ht="38.25" customHeight="1" x14ac:dyDescent="0.25">
      <c r="A19" s="7"/>
      <c r="B19" s="8">
        <v>46014</v>
      </c>
      <c r="C19" s="370" t="s">
        <v>1205</v>
      </c>
      <c r="D19" s="365" t="s">
        <v>1199</v>
      </c>
      <c r="E19" s="359"/>
      <c r="F19" s="361">
        <v>24240</v>
      </c>
      <c r="G19" s="344"/>
    </row>
    <row r="20" spans="1:8" ht="38.25" customHeight="1" x14ac:dyDescent="0.25">
      <c r="A20" s="7"/>
      <c r="B20" s="8">
        <v>46014</v>
      </c>
      <c r="C20" s="370" t="s">
        <v>1205</v>
      </c>
      <c r="D20" s="365" t="s">
        <v>1207</v>
      </c>
      <c r="E20" s="359"/>
      <c r="F20" s="361">
        <v>1000</v>
      </c>
      <c r="G20" s="344"/>
    </row>
    <row r="21" spans="1:8" ht="24" customHeight="1" x14ac:dyDescent="0.25">
      <c r="A21" s="7"/>
      <c r="B21" s="8">
        <v>46012</v>
      </c>
      <c r="C21" s="370" t="s">
        <v>1205</v>
      </c>
      <c r="D21" s="360" t="s">
        <v>1200</v>
      </c>
      <c r="E21" s="359"/>
      <c r="F21" s="361">
        <v>1000</v>
      </c>
      <c r="G21" s="344"/>
    </row>
    <row r="22" spans="1:8" ht="24" customHeight="1" x14ac:dyDescent="0.25">
      <c r="A22" s="7"/>
      <c r="B22" s="8">
        <v>46013</v>
      </c>
      <c r="C22" s="370" t="s">
        <v>1205</v>
      </c>
      <c r="D22" s="360" t="s">
        <v>1201</v>
      </c>
      <c r="E22" s="359"/>
      <c r="F22" s="361">
        <v>50000</v>
      </c>
      <c r="G22" s="344"/>
    </row>
    <row r="23" spans="1:8" ht="24" customHeight="1" x14ac:dyDescent="0.25">
      <c r="A23" s="7"/>
      <c r="B23" s="8">
        <v>45978</v>
      </c>
      <c r="C23" s="370" t="s">
        <v>1205</v>
      </c>
      <c r="D23" s="360" t="s">
        <v>1202</v>
      </c>
      <c r="E23" s="359"/>
      <c r="F23" s="361">
        <v>10000</v>
      </c>
      <c r="G23" s="344"/>
    </row>
    <row r="24" spans="1:8" ht="24" customHeight="1" x14ac:dyDescent="0.25">
      <c r="A24" s="7"/>
      <c r="B24" s="8" t="s">
        <v>1208</v>
      </c>
      <c r="C24" s="370" t="s">
        <v>1205</v>
      </c>
      <c r="D24" s="368" t="s">
        <v>1204</v>
      </c>
      <c r="E24" s="11"/>
      <c r="F24" s="361">
        <v>40000</v>
      </c>
      <c r="G24" s="344"/>
    </row>
    <row r="25" spans="1:8" ht="24" customHeight="1" x14ac:dyDescent="0.25">
      <c r="A25" s="366"/>
      <c r="B25" s="367">
        <v>46344</v>
      </c>
      <c r="C25" s="371" t="s">
        <v>1210</v>
      </c>
      <c r="D25" s="368" t="s">
        <v>1214</v>
      </c>
      <c r="E25" s="11"/>
      <c r="F25" s="344">
        <v>10000</v>
      </c>
      <c r="G25" s="344"/>
      <c r="H25" s="372"/>
    </row>
    <row r="26" spans="1:8" ht="24" customHeight="1" x14ac:dyDescent="0.25">
      <c r="A26" s="366"/>
      <c r="B26" s="367">
        <v>46027</v>
      </c>
      <c r="C26" s="371" t="s">
        <v>1210</v>
      </c>
      <c r="D26" s="368" t="s">
        <v>1217</v>
      </c>
      <c r="E26" s="11"/>
      <c r="F26" s="344">
        <v>15000</v>
      </c>
      <c r="G26" s="344"/>
      <c r="H26" s="372"/>
    </row>
    <row r="27" spans="1:8" ht="24" customHeight="1" x14ac:dyDescent="0.25">
      <c r="A27" s="366"/>
      <c r="B27" s="367">
        <v>46027</v>
      </c>
      <c r="C27" s="371" t="s">
        <v>1210</v>
      </c>
      <c r="D27" s="368" t="s">
        <v>1218</v>
      </c>
      <c r="E27" s="11"/>
      <c r="F27" s="344">
        <v>10000</v>
      </c>
      <c r="G27" s="344"/>
      <c r="H27" s="372"/>
    </row>
    <row r="28" spans="1:8" ht="24" customHeight="1" x14ac:dyDescent="0.25">
      <c r="A28" s="366"/>
      <c r="B28" s="367">
        <v>46027</v>
      </c>
      <c r="C28" s="371" t="s">
        <v>1210</v>
      </c>
      <c r="D28" s="368" t="s">
        <v>1219</v>
      </c>
      <c r="E28" s="11"/>
      <c r="F28" s="344">
        <v>6000</v>
      </c>
      <c r="G28" s="344"/>
      <c r="H28" s="372"/>
    </row>
    <row r="29" spans="1:8" ht="24" customHeight="1" x14ac:dyDescent="0.25">
      <c r="A29" s="366"/>
      <c r="B29" s="367">
        <v>46027</v>
      </c>
      <c r="C29" s="371" t="s">
        <v>1210</v>
      </c>
      <c r="D29" s="368" t="s">
        <v>1220</v>
      </c>
      <c r="E29" s="11"/>
      <c r="F29" s="344">
        <v>20000</v>
      </c>
      <c r="G29" s="344"/>
      <c r="H29" s="372"/>
    </row>
    <row r="30" spans="1:8" ht="24" customHeight="1" x14ac:dyDescent="0.25">
      <c r="A30" s="366"/>
      <c r="B30" s="367">
        <v>46029</v>
      </c>
      <c r="C30" s="371" t="s">
        <v>1210</v>
      </c>
      <c r="D30" s="368" t="s">
        <v>1221</v>
      </c>
      <c r="E30" s="11"/>
      <c r="F30" s="344">
        <v>15000</v>
      </c>
      <c r="G30" s="344"/>
      <c r="H30" s="372"/>
    </row>
    <row r="31" spans="1:8" ht="24" customHeight="1" x14ac:dyDescent="0.25">
      <c r="A31" s="366"/>
      <c r="B31" s="367">
        <v>46029</v>
      </c>
      <c r="C31" s="371" t="s">
        <v>1210</v>
      </c>
      <c r="D31" s="368" t="s">
        <v>1222</v>
      </c>
      <c r="E31" s="11"/>
      <c r="F31" s="344">
        <v>5000</v>
      </c>
      <c r="G31" s="344"/>
      <c r="H31" s="372"/>
    </row>
    <row r="32" spans="1:8" ht="24" customHeight="1" x14ac:dyDescent="0.25">
      <c r="A32" s="366"/>
      <c r="B32" s="367">
        <v>46029</v>
      </c>
      <c r="C32" s="371" t="s">
        <v>1210</v>
      </c>
      <c r="D32" s="368" t="s">
        <v>1182</v>
      </c>
      <c r="E32" s="11">
        <v>150000</v>
      </c>
      <c r="F32" s="361"/>
      <c r="G32" s="344"/>
      <c r="H32" s="372"/>
    </row>
    <row r="33" spans="1:16" s="414" customFormat="1" ht="24" customHeight="1" x14ac:dyDescent="0.25">
      <c r="A33" s="407"/>
      <c r="B33" s="408"/>
      <c r="C33" s="409"/>
      <c r="D33" s="410" t="s">
        <v>1223</v>
      </c>
      <c r="E33" s="411"/>
      <c r="F33" s="412">
        <v>3000</v>
      </c>
      <c r="G33" s="413"/>
      <c r="H33" s="372"/>
      <c r="J33" s="372"/>
    </row>
    <row r="34" spans="1:16" ht="25.15" customHeight="1" x14ac:dyDescent="0.25">
      <c r="D34" s="346" t="s">
        <v>1224</v>
      </c>
      <c r="E34" s="347">
        <f>E32+E7</f>
        <v>325000</v>
      </c>
      <c r="F34" s="347">
        <f>SUM(F8:F33)</f>
        <v>404815</v>
      </c>
      <c r="G34" s="348">
        <f>E34-F34</f>
        <v>-79815</v>
      </c>
      <c r="I34" s="339"/>
    </row>
    <row r="38" spans="1:16" ht="15.75" x14ac:dyDescent="0.25">
      <c r="B38" s="48"/>
      <c r="C38" s="349"/>
      <c r="D38" s="350"/>
      <c r="E38" s="351"/>
      <c r="F38" s="351"/>
      <c r="G38" s="48"/>
    </row>
    <row r="39" spans="1:16" s="23" customFormat="1" ht="15.75" x14ac:dyDescent="0.25">
      <c r="A39" s="1"/>
      <c r="B39" s="362" t="s">
        <v>1184</v>
      </c>
      <c r="C39" s="60"/>
      <c r="D39" s="352"/>
      <c r="E39" s="387" t="s">
        <v>1185</v>
      </c>
      <c r="F39" s="387"/>
      <c r="G39" s="387"/>
      <c r="H39" s="338"/>
      <c r="I39" s="339"/>
      <c r="K39" s="1"/>
      <c r="L39" s="1"/>
    </row>
    <row r="40" spans="1:16" s="23" customFormat="1" ht="15.75" x14ac:dyDescent="0.25">
      <c r="A40" s="1"/>
      <c r="B40" s="48"/>
      <c r="C40" s="349"/>
      <c r="D40" s="350"/>
      <c r="E40" s="351"/>
      <c r="F40" s="351"/>
      <c r="G40" s="353"/>
      <c r="H40" s="339"/>
      <c r="I40" s="339"/>
      <c r="K40" s="1"/>
      <c r="L40" s="1"/>
    </row>
    <row r="41" spans="1:16" s="23" customFormat="1" ht="15.75" x14ac:dyDescent="0.25">
      <c r="A41" s="1"/>
      <c r="B41" s="48"/>
      <c r="C41" s="349"/>
      <c r="D41" s="350"/>
      <c r="E41" s="351"/>
      <c r="F41" s="351"/>
      <c r="G41" s="353"/>
      <c r="H41" s="339"/>
      <c r="I41" s="339"/>
      <c r="K41" s="1"/>
      <c r="L41" s="1"/>
    </row>
    <row r="42" spans="1:16" s="23" customFormat="1" ht="15.75" x14ac:dyDescent="0.25">
      <c r="A42" s="1"/>
      <c r="B42" s="48"/>
      <c r="C42" s="349"/>
      <c r="D42" s="350"/>
      <c r="E42" s="351"/>
      <c r="F42" s="351"/>
      <c r="G42" s="353"/>
      <c r="H42" s="339"/>
      <c r="I42" s="339"/>
      <c r="K42" s="1"/>
      <c r="L42" s="1"/>
    </row>
    <row r="43" spans="1:16" s="23" customFormat="1" ht="15.75" x14ac:dyDescent="0.25">
      <c r="A43" s="1"/>
      <c r="B43" s="48"/>
      <c r="C43" s="349"/>
      <c r="D43" s="354"/>
      <c r="E43" s="351"/>
      <c r="F43" s="351"/>
      <c r="G43" s="353"/>
      <c r="H43" s="339"/>
      <c r="I43" s="339"/>
      <c r="K43" s="1"/>
      <c r="L43" s="1"/>
    </row>
    <row r="44" spans="1:16" s="23" customFormat="1" ht="15.75" x14ac:dyDescent="0.25">
      <c r="A44" s="1"/>
      <c r="B44" s="65" t="s">
        <v>1189</v>
      </c>
      <c r="C44" s="64"/>
      <c r="D44" s="350"/>
      <c r="E44" s="388" t="s">
        <v>1183</v>
      </c>
      <c r="F44" s="388"/>
      <c r="G44" s="388"/>
      <c r="H44" s="339"/>
      <c r="I44" s="339"/>
      <c r="K44" s="1"/>
      <c r="L44" s="1"/>
    </row>
    <row r="45" spans="1:16" ht="15.75" x14ac:dyDescent="0.25">
      <c r="B45" s="48"/>
      <c r="C45" s="349"/>
      <c r="D45" s="350"/>
      <c r="E45" s="351"/>
      <c r="F45" s="351"/>
      <c r="G45" s="48"/>
    </row>
    <row r="46" spans="1:16" s="23" customFormat="1" ht="15.75" x14ac:dyDescent="0.25">
      <c r="A46" s="1"/>
      <c r="B46" s="48"/>
      <c r="C46" s="349"/>
      <c r="D46" s="350"/>
      <c r="E46" s="351"/>
      <c r="F46" s="351"/>
      <c r="G46" s="48"/>
      <c r="I46" s="1"/>
      <c r="K46" s="1"/>
      <c r="L46" s="1"/>
      <c r="M46" s="1"/>
      <c r="N46" s="1"/>
      <c r="O46" s="1"/>
      <c r="P46" s="1"/>
    </row>
    <row r="47" spans="1:16" s="23" customFormat="1" ht="15.75" x14ac:dyDescent="0.25">
      <c r="A47" s="1"/>
      <c r="B47" s="48"/>
      <c r="C47" s="349"/>
      <c r="D47" s="350"/>
      <c r="E47" s="351"/>
      <c r="F47" s="351"/>
      <c r="G47" s="48"/>
      <c r="I47" s="1"/>
      <c r="K47" s="1"/>
      <c r="L47" s="1"/>
      <c r="M47" s="1"/>
      <c r="N47" s="1"/>
      <c r="O47" s="1"/>
      <c r="P47" s="1"/>
    </row>
    <row r="11341" spans="1:16" s="345" customFormat="1" x14ac:dyDescent="0.25">
      <c r="A11341" s="1"/>
      <c r="B11341" s="1"/>
      <c r="C11341" s="343"/>
      <c r="D11341" s="127" t="s">
        <v>791</v>
      </c>
      <c r="G11341" s="1"/>
      <c r="H11341" s="23"/>
      <c r="I11341" s="1"/>
      <c r="J11341" s="23"/>
      <c r="K11341" s="1"/>
      <c r="L11341" s="1"/>
      <c r="M11341" s="1"/>
      <c r="N11341" s="1"/>
      <c r="O11341" s="1"/>
      <c r="P11341" s="1"/>
    </row>
  </sheetData>
  <autoFilter ref="B6:G24" xr:uid="{00000000-0009-0000-0000-000002000000}">
    <filterColumn colId="1">
      <filters blank="1">
        <filter val="ELECTRICITE"/>
      </filters>
    </filterColumn>
  </autoFilter>
  <mergeCells count="4">
    <mergeCell ref="A3:F3"/>
    <mergeCell ref="A5:G5"/>
    <mergeCell ref="E39:G39"/>
    <mergeCell ref="E44:G44"/>
  </mergeCells>
  <dataValidations count="1">
    <dataValidation type="list" allowBlank="1" showInputMessage="1" showErrorMessage="1" sqref="C7:C33" xr:uid="{CCCF6C06-CD2F-44D5-AC74-6B65971CA945}">
      <formula1>"CLIMATISATION,ELECTRICITE,GROUPE ELECTROGENE,CHAMBRE FROIDE,FOURNITURES LUMINAIRES,AUTRES"</formula1>
    </dataValidation>
  </dataValidations>
  <pageMargins left="0.2" right="3.937007874015748E-2" top="2.37" bottom="0.51181102362204722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2">
    <tabColor theme="7" tint="0.39997558519241921"/>
  </sheetPr>
  <dimension ref="A1:U174"/>
  <sheetViews>
    <sheetView zoomScale="86" zoomScaleNormal="86" workbookViewId="0">
      <pane xSplit="1" ySplit="6" topLeftCell="B154" activePane="bottomRight" state="frozen"/>
      <selection pane="topRight" activeCell="B1" sqref="B1"/>
      <selection pane="bottomLeft" activeCell="A7" sqref="A7"/>
      <selection pane="bottomRight" activeCell="A155" sqref="A155:XFD155"/>
    </sheetView>
  </sheetViews>
  <sheetFormatPr baseColWidth="10" defaultColWidth="11.42578125" defaultRowHeight="15" x14ac:dyDescent="0.25"/>
  <cols>
    <col min="1" max="1" width="5.5703125" style="1" customWidth="1"/>
    <col min="2" max="2" width="12.42578125" style="1" customWidth="1"/>
    <col min="3" max="3" width="108.7109375" style="1" customWidth="1"/>
    <col min="4" max="4" width="14.7109375" style="1" customWidth="1"/>
    <col min="5" max="5" width="14.7109375" style="43" customWidth="1"/>
    <col min="6" max="6" width="15.7109375" style="1" customWidth="1"/>
    <col min="7" max="7" width="29.5703125" style="88" bestFit="1" customWidth="1"/>
    <col min="8" max="8" width="17.28515625" style="1" customWidth="1"/>
    <col min="9" max="9" width="26.85546875" style="1" customWidth="1"/>
    <col min="10" max="16384" width="11.42578125" style="1"/>
  </cols>
  <sheetData>
    <row r="1" spans="1:20" ht="9.75" customHeight="1" x14ac:dyDescent="0.25"/>
    <row r="3" spans="1:20" ht="18.75" x14ac:dyDescent="0.3">
      <c r="A3" s="385" t="s">
        <v>170</v>
      </c>
      <c r="B3" s="385"/>
      <c r="C3" s="385"/>
      <c r="D3" s="385"/>
      <c r="E3" s="385"/>
      <c r="I3" s="2"/>
      <c r="J3" s="1" t="s">
        <v>95</v>
      </c>
      <c r="K3" s="3"/>
    </row>
    <row r="4" spans="1:20" ht="18.75" x14ac:dyDescent="0.3">
      <c r="A4" s="22"/>
      <c r="B4" s="22"/>
      <c r="C4" s="22"/>
      <c r="D4" s="22"/>
      <c r="E4" s="34"/>
      <c r="I4" s="2"/>
      <c r="K4" s="3"/>
    </row>
    <row r="5" spans="1:20" ht="21" customHeight="1" x14ac:dyDescent="0.3">
      <c r="A5" s="384"/>
      <c r="B5" s="384"/>
      <c r="C5" s="384"/>
      <c r="D5" s="384"/>
      <c r="E5" s="384"/>
      <c r="F5" s="384"/>
      <c r="I5" s="2"/>
      <c r="K5" s="3"/>
    </row>
    <row r="6" spans="1:20" ht="24" customHeight="1" x14ac:dyDescent="0.3">
      <c r="A6" s="4" t="s">
        <v>0</v>
      </c>
      <c r="B6" s="4" t="s">
        <v>1</v>
      </c>
      <c r="C6" s="4" t="s">
        <v>2</v>
      </c>
      <c r="D6" s="4" t="s">
        <v>3</v>
      </c>
      <c r="E6" s="35" t="s">
        <v>4</v>
      </c>
      <c r="F6" s="4" t="s">
        <v>5</v>
      </c>
      <c r="I6" s="5"/>
      <c r="J6" s="6"/>
      <c r="K6" s="3"/>
    </row>
    <row r="7" spans="1:20" ht="21.95" customHeight="1" x14ac:dyDescent="0.3">
      <c r="A7" s="7" t="s">
        <v>6</v>
      </c>
      <c r="B7" s="8">
        <v>44075</v>
      </c>
      <c r="C7" s="9" t="s">
        <v>7</v>
      </c>
      <c r="D7" s="10" t="e">
        <f>+#REF!</f>
        <v>#REF!</v>
      </c>
      <c r="E7" s="33"/>
      <c r="F7" s="10" t="e">
        <f>+D7-E7</f>
        <v>#REF!</v>
      </c>
      <c r="I7" s="5"/>
      <c r="J7" s="12"/>
      <c r="K7" s="3"/>
    </row>
    <row r="8" spans="1:20" ht="21.95" customHeight="1" x14ac:dyDescent="0.3">
      <c r="A8" s="7" t="s">
        <v>8</v>
      </c>
      <c r="B8" s="15">
        <v>44440</v>
      </c>
      <c r="C8" s="16" t="s">
        <v>195</v>
      </c>
      <c r="D8" s="13"/>
      <c r="E8" s="36">
        <v>16000</v>
      </c>
      <c r="F8" s="14" t="e">
        <f>+F7+D8-E8</f>
        <v>#REF!</v>
      </c>
      <c r="I8" s="5"/>
      <c r="J8" s="6"/>
      <c r="K8" s="3"/>
    </row>
    <row r="9" spans="1:20" s="24" customFormat="1" ht="21.95" customHeight="1" x14ac:dyDescent="0.3">
      <c r="A9" s="44" t="s">
        <v>9</v>
      </c>
      <c r="B9" s="15">
        <v>44440</v>
      </c>
      <c r="C9" s="16" t="s">
        <v>196</v>
      </c>
      <c r="D9" s="14"/>
      <c r="E9" s="36">
        <v>32500</v>
      </c>
      <c r="F9" s="14" t="e">
        <f t="shared" ref="F9:F72" si="0">+F8+D9-E9</f>
        <v>#REF!</v>
      </c>
      <c r="G9" s="88"/>
      <c r="H9" s="1"/>
      <c r="I9" s="5"/>
      <c r="J9" s="6"/>
      <c r="K9" s="3"/>
      <c r="L9" s="1"/>
      <c r="M9" s="1"/>
      <c r="N9" s="1"/>
      <c r="O9" s="1"/>
      <c r="P9" s="1"/>
      <c r="Q9" s="1"/>
      <c r="R9" s="1"/>
      <c r="S9" s="1"/>
      <c r="T9" s="1"/>
    </row>
    <row r="10" spans="1:20" ht="21.95" customHeight="1" x14ac:dyDescent="0.3">
      <c r="A10" s="7" t="s">
        <v>10</v>
      </c>
      <c r="B10" s="15">
        <v>44441</v>
      </c>
      <c r="C10" s="16" t="s">
        <v>197</v>
      </c>
      <c r="D10" s="14"/>
      <c r="E10" s="36">
        <v>6150</v>
      </c>
      <c r="F10" s="14" t="e">
        <f t="shared" si="0"/>
        <v>#REF!</v>
      </c>
      <c r="H10" s="70"/>
      <c r="I10" s="70"/>
      <c r="J10" s="6"/>
      <c r="K10" s="3"/>
    </row>
    <row r="11" spans="1:20" ht="21.95" customHeight="1" x14ac:dyDescent="0.3">
      <c r="A11" s="7" t="s">
        <v>11</v>
      </c>
      <c r="B11" s="15">
        <v>44441</v>
      </c>
      <c r="C11" s="16" t="s">
        <v>198</v>
      </c>
      <c r="D11" s="36"/>
      <c r="E11" s="36">
        <v>3600</v>
      </c>
      <c r="F11" s="14" t="e">
        <f t="shared" si="0"/>
        <v>#REF!</v>
      </c>
      <c r="H11" s="70"/>
      <c r="I11" s="70"/>
      <c r="J11" s="6"/>
      <c r="K11" s="3"/>
    </row>
    <row r="12" spans="1:20" ht="21.95" customHeight="1" x14ac:dyDescent="0.3">
      <c r="A12" s="7" t="s">
        <v>12</v>
      </c>
      <c r="B12" s="15">
        <v>44441</v>
      </c>
      <c r="C12" s="16" t="s">
        <v>199</v>
      </c>
      <c r="D12" s="14"/>
      <c r="E12" s="36">
        <v>20000</v>
      </c>
      <c r="F12" s="14" t="e">
        <f t="shared" si="0"/>
        <v>#REF!</v>
      </c>
      <c r="H12" s="70"/>
      <c r="I12" s="70"/>
      <c r="J12" s="6"/>
      <c r="K12" s="3"/>
    </row>
    <row r="13" spans="1:20" s="24" customFormat="1" ht="21.95" customHeight="1" x14ac:dyDescent="0.3">
      <c r="A13" s="44" t="s">
        <v>13</v>
      </c>
      <c r="B13" s="15">
        <v>44441</v>
      </c>
      <c r="C13" s="16" t="s">
        <v>200</v>
      </c>
      <c r="D13" s="14"/>
      <c r="E13" s="36">
        <v>20000</v>
      </c>
      <c r="F13" s="14" t="e">
        <f t="shared" si="0"/>
        <v>#REF!</v>
      </c>
      <c r="G13" s="88"/>
      <c r="H13" s="70"/>
      <c r="I13" s="70"/>
      <c r="J13" s="6"/>
      <c r="K13" s="3"/>
      <c r="L13" s="1"/>
      <c r="M13" s="1"/>
      <c r="N13" s="1"/>
      <c r="O13" s="1"/>
      <c r="P13" s="1"/>
      <c r="Q13" s="1"/>
      <c r="R13" s="1"/>
      <c r="S13" s="1"/>
      <c r="T13" s="1"/>
    </row>
    <row r="14" spans="1:20" ht="21.95" customHeight="1" x14ac:dyDescent="0.3">
      <c r="A14" s="44" t="s">
        <v>14</v>
      </c>
      <c r="B14" s="15">
        <v>44441</v>
      </c>
      <c r="C14" s="16" t="s">
        <v>201</v>
      </c>
      <c r="D14" s="14"/>
      <c r="E14" s="36">
        <v>25000</v>
      </c>
      <c r="F14" s="14" t="e">
        <f t="shared" si="0"/>
        <v>#REF!</v>
      </c>
      <c r="H14" s="70"/>
      <c r="I14" s="70"/>
      <c r="J14" s="6"/>
      <c r="K14" s="3"/>
    </row>
    <row r="15" spans="1:20" s="24" customFormat="1" ht="21.95" customHeight="1" x14ac:dyDescent="0.3">
      <c r="A15" s="44" t="s">
        <v>15</v>
      </c>
      <c r="B15" s="15">
        <v>44441</v>
      </c>
      <c r="C15" s="16" t="s">
        <v>203</v>
      </c>
      <c r="D15" s="14"/>
      <c r="E15" s="108">
        <v>20000</v>
      </c>
      <c r="F15" s="14" t="e">
        <f t="shared" si="0"/>
        <v>#REF!</v>
      </c>
      <c r="G15" s="88" t="s">
        <v>202</v>
      </c>
      <c r="H15" s="70"/>
      <c r="I15" s="70"/>
      <c r="J15" s="6"/>
      <c r="K15" s="3"/>
      <c r="L15" s="1"/>
      <c r="M15" s="1"/>
      <c r="N15" s="1"/>
      <c r="O15" s="1"/>
      <c r="P15" s="1"/>
      <c r="Q15" s="1"/>
      <c r="R15" s="1"/>
      <c r="S15" s="1"/>
      <c r="T15" s="1"/>
    </row>
    <row r="16" spans="1:20" ht="21.95" customHeight="1" x14ac:dyDescent="0.3">
      <c r="A16" s="7" t="s">
        <v>16</v>
      </c>
      <c r="B16" s="15">
        <v>44441</v>
      </c>
      <c r="C16" s="16" t="s">
        <v>205</v>
      </c>
      <c r="D16" s="14"/>
      <c r="E16" s="108">
        <v>14000</v>
      </c>
      <c r="F16" s="14" t="e">
        <f t="shared" si="0"/>
        <v>#REF!</v>
      </c>
      <c r="G16" s="109">
        <v>14805</v>
      </c>
      <c r="H16" s="110"/>
      <c r="I16" s="70"/>
      <c r="J16" s="6"/>
      <c r="K16" s="3"/>
    </row>
    <row r="17" spans="1:20" ht="21.95" customHeight="1" x14ac:dyDescent="0.3">
      <c r="A17" s="7" t="s">
        <v>17</v>
      </c>
      <c r="B17" s="15">
        <v>44441</v>
      </c>
      <c r="C17" s="16" t="s">
        <v>204</v>
      </c>
      <c r="D17" s="14"/>
      <c r="E17" s="36">
        <v>3000</v>
      </c>
      <c r="F17" s="14" t="e">
        <f t="shared" si="0"/>
        <v>#REF!</v>
      </c>
      <c r="G17" s="109"/>
      <c r="H17" s="110"/>
      <c r="I17" s="70"/>
      <c r="J17" s="6"/>
      <c r="K17" s="3"/>
    </row>
    <row r="18" spans="1:20" ht="21.95" customHeight="1" x14ac:dyDescent="0.3">
      <c r="A18" s="7" t="s">
        <v>18</v>
      </c>
      <c r="B18" s="15">
        <v>44441</v>
      </c>
      <c r="C18" s="26" t="s">
        <v>206</v>
      </c>
      <c r="D18" s="14">
        <v>2000</v>
      </c>
      <c r="E18" s="36"/>
      <c r="F18" s="14" t="e">
        <f t="shared" si="0"/>
        <v>#REF!</v>
      </c>
      <c r="H18" s="70"/>
      <c r="I18" s="70"/>
      <c r="J18" s="6"/>
      <c r="K18" s="3"/>
    </row>
    <row r="19" spans="1:20" ht="21.95" customHeight="1" x14ac:dyDescent="0.3">
      <c r="A19" s="7" t="s">
        <v>19</v>
      </c>
      <c r="B19" s="15">
        <v>44441</v>
      </c>
      <c r="C19" s="26" t="s">
        <v>207</v>
      </c>
      <c r="D19" s="14"/>
      <c r="E19" s="36">
        <v>10000</v>
      </c>
      <c r="F19" s="14" t="e">
        <f t="shared" si="0"/>
        <v>#REF!</v>
      </c>
      <c r="H19" s="70"/>
      <c r="I19" s="70"/>
      <c r="J19" s="6"/>
      <c r="K19" s="3"/>
    </row>
    <row r="20" spans="1:20" ht="21.95" customHeight="1" x14ac:dyDescent="0.3">
      <c r="A20" s="7" t="s">
        <v>20</v>
      </c>
      <c r="B20" s="15">
        <v>44442</v>
      </c>
      <c r="C20" s="26" t="s">
        <v>234</v>
      </c>
      <c r="D20" s="14"/>
      <c r="E20" s="36">
        <v>24000</v>
      </c>
      <c r="F20" s="14" t="e">
        <f t="shared" si="0"/>
        <v>#REF!</v>
      </c>
      <c r="H20" s="70"/>
      <c r="I20" s="70"/>
      <c r="J20" s="6"/>
      <c r="K20" s="3"/>
    </row>
    <row r="21" spans="1:20" s="24" customFormat="1" ht="21.95" customHeight="1" x14ac:dyDescent="0.3">
      <c r="A21" s="44" t="s">
        <v>21</v>
      </c>
      <c r="B21" s="15">
        <v>44442</v>
      </c>
      <c r="C21" s="26" t="s">
        <v>209</v>
      </c>
      <c r="D21" s="14"/>
      <c r="E21" s="108">
        <v>10000</v>
      </c>
      <c r="F21" s="14" t="e">
        <f t="shared" si="0"/>
        <v>#REF!</v>
      </c>
      <c r="G21" s="88" t="s">
        <v>208</v>
      </c>
      <c r="H21" s="70"/>
      <c r="I21" s="70"/>
      <c r="J21" s="6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1:20" s="24" customFormat="1" ht="21.95" customHeight="1" x14ac:dyDescent="0.3">
      <c r="A22" s="44" t="s">
        <v>22</v>
      </c>
      <c r="B22" s="15">
        <v>44442</v>
      </c>
      <c r="C22" s="16" t="s">
        <v>210</v>
      </c>
      <c r="D22" s="14">
        <v>2000</v>
      </c>
      <c r="E22" s="36"/>
      <c r="F22" s="14" t="e">
        <f t="shared" si="0"/>
        <v>#REF!</v>
      </c>
      <c r="G22" s="88"/>
      <c r="H22" s="70"/>
      <c r="I22" s="70"/>
      <c r="J22" s="6"/>
      <c r="K22" s="3"/>
      <c r="L22" s="1"/>
      <c r="M22" s="1"/>
      <c r="N22" s="1"/>
      <c r="O22" s="1"/>
      <c r="P22" s="1"/>
      <c r="Q22" s="1"/>
      <c r="R22" s="1"/>
      <c r="S22" s="1"/>
      <c r="T22" s="1"/>
    </row>
    <row r="23" spans="1:20" ht="21.95" customHeight="1" x14ac:dyDescent="0.3">
      <c r="A23" s="7" t="s">
        <v>23</v>
      </c>
      <c r="B23" s="15">
        <v>44442</v>
      </c>
      <c r="C23" s="16" t="s">
        <v>226</v>
      </c>
      <c r="D23" s="14">
        <v>2000000</v>
      </c>
      <c r="E23" s="36"/>
      <c r="F23" s="14" t="e">
        <f t="shared" si="0"/>
        <v>#REF!</v>
      </c>
      <c r="H23" s="70"/>
      <c r="I23" s="70"/>
      <c r="J23" s="6"/>
      <c r="K23" s="3"/>
    </row>
    <row r="24" spans="1:20" ht="42" customHeight="1" x14ac:dyDescent="0.3">
      <c r="A24" s="7" t="s">
        <v>24</v>
      </c>
      <c r="B24" s="15">
        <v>44443</v>
      </c>
      <c r="C24" s="16" t="s">
        <v>211</v>
      </c>
      <c r="D24" s="14"/>
      <c r="E24" s="36">
        <v>80000</v>
      </c>
      <c r="F24" s="14" t="e">
        <f t="shared" si="0"/>
        <v>#REF!</v>
      </c>
      <c r="I24" s="5"/>
      <c r="J24" s="6"/>
      <c r="K24" s="3"/>
    </row>
    <row r="25" spans="1:20" ht="43.5" customHeight="1" x14ac:dyDescent="0.3">
      <c r="A25" s="7" t="s">
        <v>25</v>
      </c>
      <c r="B25" s="15">
        <v>44443</v>
      </c>
      <c r="C25" s="16" t="s">
        <v>218</v>
      </c>
      <c r="D25" s="14"/>
      <c r="E25" s="36">
        <v>65000</v>
      </c>
      <c r="F25" s="14" t="e">
        <f t="shared" si="0"/>
        <v>#REF!</v>
      </c>
      <c r="G25" s="91"/>
      <c r="I25" s="5"/>
      <c r="J25" s="6"/>
      <c r="K25" s="3"/>
    </row>
    <row r="26" spans="1:20" ht="51.75" customHeight="1" x14ac:dyDescent="0.3">
      <c r="A26" s="7" t="s">
        <v>28</v>
      </c>
      <c r="B26" s="15">
        <v>44443</v>
      </c>
      <c r="C26" s="16" t="s">
        <v>212</v>
      </c>
      <c r="D26" s="14"/>
      <c r="E26" s="36">
        <v>65000</v>
      </c>
      <c r="F26" s="14" t="e">
        <f t="shared" si="0"/>
        <v>#REF!</v>
      </c>
      <c r="I26" s="5"/>
      <c r="J26" s="6"/>
      <c r="K26" s="3"/>
    </row>
    <row r="27" spans="1:20" ht="43.5" customHeight="1" x14ac:dyDescent="0.3">
      <c r="A27" s="7" t="s">
        <v>29</v>
      </c>
      <c r="B27" s="15">
        <v>44443</v>
      </c>
      <c r="C27" s="16" t="s">
        <v>213</v>
      </c>
      <c r="D27" s="14"/>
      <c r="E27" s="36">
        <v>65000</v>
      </c>
      <c r="F27" s="14" t="e">
        <f t="shared" si="0"/>
        <v>#REF!</v>
      </c>
      <c r="I27" s="5"/>
      <c r="J27" s="6"/>
      <c r="K27" s="3"/>
    </row>
    <row r="28" spans="1:20" ht="39.75" customHeight="1" x14ac:dyDescent="0.3">
      <c r="A28" s="7" t="s">
        <v>30</v>
      </c>
      <c r="B28" s="15">
        <v>44443</v>
      </c>
      <c r="C28" s="16" t="s">
        <v>219</v>
      </c>
      <c r="D28" s="14"/>
      <c r="E28" s="36">
        <v>65000</v>
      </c>
      <c r="F28" s="14" t="e">
        <f t="shared" si="0"/>
        <v>#REF!</v>
      </c>
      <c r="G28" s="92"/>
      <c r="I28" s="5"/>
      <c r="J28" s="6"/>
      <c r="K28" s="3"/>
    </row>
    <row r="29" spans="1:20" ht="45" customHeight="1" x14ac:dyDescent="0.3">
      <c r="A29" s="7" t="s">
        <v>31</v>
      </c>
      <c r="B29" s="15">
        <v>44443</v>
      </c>
      <c r="C29" s="16" t="s">
        <v>214</v>
      </c>
      <c r="D29" s="14"/>
      <c r="E29" s="36">
        <v>65000</v>
      </c>
      <c r="F29" s="14" t="e">
        <f t="shared" si="0"/>
        <v>#REF!</v>
      </c>
      <c r="I29" s="5"/>
      <c r="J29" s="6"/>
      <c r="K29" s="3"/>
    </row>
    <row r="30" spans="1:20" ht="36" customHeight="1" x14ac:dyDescent="0.3">
      <c r="A30" s="7" t="s">
        <v>32</v>
      </c>
      <c r="B30" s="15">
        <v>44443</v>
      </c>
      <c r="C30" s="16" t="s">
        <v>215</v>
      </c>
      <c r="D30" s="14"/>
      <c r="E30" s="36">
        <v>65000</v>
      </c>
      <c r="F30" s="14" t="e">
        <f t="shared" si="0"/>
        <v>#REF!</v>
      </c>
      <c r="I30" s="5"/>
      <c r="J30" s="6"/>
      <c r="K30" s="3"/>
    </row>
    <row r="31" spans="1:20" ht="37.5" customHeight="1" x14ac:dyDescent="0.3">
      <c r="A31" s="7" t="s">
        <v>33</v>
      </c>
      <c r="B31" s="15">
        <v>44443</v>
      </c>
      <c r="C31" s="16" t="s">
        <v>216</v>
      </c>
      <c r="D31" s="13"/>
      <c r="E31" s="36">
        <v>65000</v>
      </c>
      <c r="F31" s="14" t="e">
        <f t="shared" si="0"/>
        <v>#REF!</v>
      </c>
      <c r="G31" s="92"/>
      <c r="I31" s="5"/>
      <c r="J31" s="6"/>
      <c r="K31" s="3"/>
    </row>
    <row r="32" spans="1:20" ht="43.5" customHeight="1" x14ac:dyDescent="0.3">
      <c r="A32" s="7" t="s">
        <v>34</v>
      </c>
      <c r="B32" s="15">
        <v>44443</v>
      </c>
      <c r="C32" s="16" t="s">
        <v>217</v>
      </c>
      <c r="D32" s="13"/>
      <c r="E32" s="81">
        <v>65000</v>
      </c>
      <c r="F32" s="14" t="e">
        <f t="shared" si="0"/>
        <v>#REF!</v>
      </c>
      <c r="I32" s="5"/>
      <c r="J32" s="6"/>
      <c r="K32" s="3"/>
    </row>
    <row r="33" spans="1:21" ht="44.25" customHeight="1" x14ac:dyDescent="0.3">
      <c r="A33" s="7" t="s">
        <v>35</v>
      </c>
      <c r="B33" s="15">
        <v>44443</v>
      </c>
      <c r="C33" s="16" t="s">
        <v>220</v>
      </c>
      <c r="D33" s="14"/>
      <c r="E33" s="81">
        <v>65000</v>
      </c>
      <c r="F33" s="14" t="e">
        <f t="shared" si="0"/>
        <v>#REF!</v>
      </c>
      <c r="I33" s="5"/>
      <c r="J33" s="6"/>
      <c r="K33" s="3"/>
    </row>
    <row r="34" spans="1:21" ht="50.25" customHeight="1" x14ac:dyDescent="0.3">
      <c r="A34" s="7" t="s">
        <v>36</v>
      </c>
      <c r="B34" s="15">
        <v>44443</v>
      </c>
      <c r="C34" s="16" t="s">
        <v>221</v>
      </c>
      <c r="D34" s="14"/>
      <c r="E34" s="81">
        <v>102200</v>
      </c>
      <c r="F34" s="14" t="e">
        <f t="shared" si="0"/>
        <v>#REF!</v>
      </c>
      <c r="G34" s="93"/>
      <c r="I34" s="5"/>
      <c r="J34" s="6"/>
      <c r="K34" s="3"/>
    </row>
    <row r="35" spans="1:21" ht="52.5" customHeight="1" x14ac:dyDescent="0.3">
      <c r="A35" s="7" t="s">
        <v>37</v>
      </c>
      <c r="B35" s="15">
        <v>44443</v>
      </c>
      <c r="C35" s="16" t="s">
        <v>222</v>
      </c>
      <c r="D35" s="14"/>
      <c r="E35" s="81">
        <v>82200</v>
      </c>
      <c r="F35" s="14" t="e">
        <f t="shared" si="0"/>
        <v>#REF!</v>
      </c>
      <c r="G35" s="93"/>
      <c r="I35" s="5"/>
      <c r="J35" s="6"/>
      <c r="K35" s="3"/>
    </row>
    <row r="36" spans="1:21" ht="48" customHeight="1" x14ac:dyDescent="0.3">
      <c r="A36" s="7" t="s">
        <v>39</v>
      </c>
      <c r="B36" s="15">
        <v>44443</v>
      </c>
      <c r="C36" s="16" t="s">
        <v>223</v>
      </c>
      <c r="D36" s="14"/>
      <c r="E36" s="81">
        <v>62200</v>
      </c>
      <c r="F36" s="14" t="e">
        <f t="shared" si="0"/>
        <v>#REF!</v>
      </c>
      <c r="I36" s="5"/>
      <c r="J36" s="6"/>
      <c r="K36" s="3" t="s">
        <v>95</v>
      </c>
    </row>
    <row r="37" spans="1:21" ht="50.25" customHeight="1" x14ac:dyDescent="0.3">
      <c r="A37" s="7" t="s">
        <v>40</v>
      </c>
      <c r="B37" s="15">
        <v>44443</v>
      </c>
      <c r="C37" s="16" t="s">
        <v>224</v>
      </c>
      <c r="D37" s="14"/>
      <c r="E37" s="81">
        <v>102200</v>
      </c>
      <c r="F37" s="14" t="e">
        <f t="shared" si="0"/>
        <v>#REF!</v>
      </c>
      <c r="G37" s="94"/>
      <c r="I37" s="5"/>
      <c r="J37" s="23"/>
      <c r="K37" s="3"/>
    </row>
    <row r="38" spans="1:21" ht="36.75" customHeight="1" x14ac:dyDescent="0.3">
      <c r="A38" s="7" t="s">
        <v>41</v>
      </c>
      <c r="B38" s="15">
        <v>44443</v>
      </c>
      <c r="C38" s="16" t="s">
        <v>225</v>
      </c>
      <c r="D38" s="14"/>
      <c r="E38" s="81">
        <v>102200</v>
      </c>
      <c r="F38" s="14" t="e">
        <f t="shared" si="0"/>
        <v>#REF!</v>
      </c>
      <c r="G38" s="94"/>
      <c r="I38" s="5"/>
      <c r="J38" s="6"/>
      <c r="K38" s="3"/>
    </row>
    <row r="39" spans="1:21" s="82" customFormat="1" ht="48" customHeight="1" x14ac:dyDescent="0.3">
      <c r="A39" s="77" t="s">
        <v>44</v>
      </c>
      <c r="B39" s="78">
        <v>44443</v>
      </c>
      <c r="C39" s="79" t="s">
        <v>227</v>
      </c>
      <c r="D39" s="80"/>
      <c r="E39" s="111">
        <v>180000</v>
      </c>
      <c r="F39" s="14" t="e">
        <f t="shared" si="0"/>
        <v>#REF!</v>
      </c>
      <c r="G39" s="95"/>
      <c r="H39" s="96"/>
      <c r="I39" s="97"/>
      <c r="J39" s="98"/>
      <c r="K39" s="99"/>
      <c r="L39" s="96"/>
      <c r="M39" s="96"/>
      <c r="N39" s="96"/>
      <c r="O39" s="96"/>
      <c r="P39" s="96"/>
      <c r="Q39" s="96"/>
      <c r="R39" s="96"/>
      <c r="S39" s="96"/>
      <c r="T39" s="96"/>
    </row>
    <row r="40" spans="1:21" s="82" customFormat="1" ht="50.25" customHeight="1" x14ac:dyDescent="0.3">
      <c r="A40" s="77" t="s">
        <v>42</v>
      </c>
      <c r="B40" s="78">
        <v>44443</v>
      </c>
      <c r="C40" s="79" t="s">
        <v>228</v>
      </c>
      <c r="D40" s="80"/>
      <c r="E40" s="81">
        <v>225000</v>
      </c>
      <c r="F40" s="14" t="e">
        <f t="shared" si="0"/>
        <v>#REF!</v>
      </c>
      <c r="G40" s="95"/>
      <c r="H40" s="96"/>
      <c r="I40" s="97"/>
      <c r="J40" s="98"/>
      <c r="K40" s="99"/>
      <c r="L40" s="96"/>
      <c r="M40" s="96"/>
      <c r="N40" s="96"/>
      <c r="O40" s="96"/>
      <c r="P40" s="96"/>
      <c r="Q40" s="96"/>
      <c r="R40" s="96"/>
      <c r="S40" s="96"/>
      <c r="T40" s="96"/>
    </row>
    <row r="41" spans="1:21" ht="39.75" customHeight="1" x14ac:dyDescent="0.25">
      <c r="A41" s="7" t="s">
        <v>43</v>
      </c>
      <c r="B41" s="15">
        <v>44443</v>
      </c>
      <c r="C41" s="16" t="s">
        <v>232</v>
      </c>
      <c r="D41" s="14"/>
      <c r="E41" s="81">
        <v>10000</v>
      </c>
      <c r="F41" s="14" t="e">
        <f t="shared" si="0"/>
        <v>#REF!</v>
      </c>
      <c r="G41" s="100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57.75" customHeight="1" x14ac:dyDescent="0.3">
      <c r="A42" s="7" t="s">
        <v>47</v>
      </c>
      <c r="B42" s="15">
        <v>44443</v>
      </c>
      <c r="C42" s="16" t="s">
        <v>229</v>
      </c>
      <c r="D42" s="13"/>
      <c r="E42" s="81">
        <v>5000</v>
      </c>
      <c r="F42" s="14" t="e">
        <f t="shared" si="0"/>
        <v>#REF!</v>
      </c>
      <c r="I42" s="5"/>
      <c r="J42" s="6"/>
      <c r="K42" s="3"/>
    </row>
    <row r="43" spans="1:21" s="24" customFormat="1" ht="47.25" customHeight="1" x14ac:dyDescent="0.3">
      <c r="A43" s="44" t="s">
        <v>48</v>
      </c>
      <c r="B43" s="15">
        <v>44443</v>
      </c>
      <c r="C43" s="16" t="s">
        <v>233</v>
      </c>
      <c r="D43" s="13"/>
      <c r="E43" s="81">
        <v>10000</v>
      </c>
      <c r="F43" s="14" t="e">
        <f t="shared" si="0"/>
        <v>#REF!</v>
      </c>
      <c r="G43" s="88"/>
      <c r="H43" s="1"/>
      <c r="I43" s="5"/>
      <c r="J43" s="6"/>
      <c r="K43" s="3"/>
      <c r="L43" s="1"/>
      <c r="M43" s="1"/>
      <c r="N43" s="1"/>
      <c r="O43" s="1"/>
      <c r="P43" s="1"/>
      <c r="Q43" s="1"/>
      <c r="R43" s="1"/>
      <c r="S43" s="1"/>
      <c r="T43" s="1"/>
    </row>
    <row r="44" spans="1:21" ht="32.25" customHeight="1" x14ac:dyDescent="0.3">
      <c r="A44" s="7" t="s">
        <v>49</v>
      </c>
      <c r="B44" s="15">
        <v>44443</v>
      </c>
      <c r="C44" s="16" t="s">
        <v>230</v>
      </c>
      <c r="D44" s="13"/>
      <c r="E44" s="81">
        <v>133700</v>
      </c>
      <c r="F44" s="14" t="e">
        <f t="shared" si="0"/>
        <v>#REF!</v>
      </c>
      <c r="I44" s="5"/>
      <c r="J44" s="6"/>
      <c r="K44" s="3"/>
    </row>
    <row r="45" spans="1:21" ht="54" customHeight="1" x14ac:dyDescent="0.3">
      <c r="A45" s="7" t="s">
        <v>50</v>
      </c>
      <c r="B45" s="15">
        <v>44443</v>
      </c>
      <c r="C45" s="16" t="s">
        <v>231</v>
      </c>
      <c r="D45" s="13"/>
      <c r="E45" s="81">
        <v>97700</v>
      </c>
      <c r="F45" s="14" t="e">
        <f t="shared" si="0"/>
        <v>#REF!</v>
      </c>
      <c r="G45" s="89"/>
      <c r="I45" s="5"/>
      <c r="J45" s="6"/>
      <c r="K45" s="3"/>
    </row>
    <row r="46" spans="1:21" ht="30.75" customHeight="1" x14ac:dyDescent="0.3">
      <c r="A46" s="7" t="s">
        <v>51</v>
      </c>
      <c r="B46" s="15">
        <v>44443</v>
      </c>
      <c r="C46" s="16" t="s">
        <v>235</v>
      </c>
      <c r="D46" s="13"/>
      <c r="E46" s="81">
        <v>2000</v>
      </c>
      <c r="F46" s="14" t="e">
        <f t="shared" si="0"/>
        <v>#REF!</v>
      </c>
      <c r="I46" s="5"/>
      <c r="J46" s="6"/>
      <c r="K46" s="3"/>
    </row>
    <row r="47" spans="1:21" ht="33" customHeight="1" x14ac:dyDescent="0.3">
      <c r="A47" s="7" t="s">
        <v>52</v>
      </c>
      <c r="B47" s="15">
        <v>44445</v>
      </c>
      <c r="C47" s="16" t="s">
        <v>236</v>
      </c>
      <c r="D47" s="13"/>
      <c r="E47" s="81">
        <v>70000</v>
      </c>
      <c r="F47" s="14" t="e">
        <f t="shared" si="0"/>
        <v>#REF!</v>
      </c>
      <c r="G47" s="101"/>
      <c r="H47" s="23"/>
      <c r="I47" s="85"/>
      <c r="J47" s="6"/>
      <c r="K47" s="3"/>
    </row>
    <row r="48" spans="1:21" ht="54" customHeight="1" x14ac:dyDescent="0.3">
      <c r="A48" s="7" t="s">
        <v>53</v>
      </c>
      <c r="B48" s="15">
        <v>44445</v>
      </c>
      <c r="C48" s="16" t="s">
        <v>239</v>
      </c>
      <c r="D48" s="13"/>
      <c r="E48" s="81">
        <v>14000</v>
      </c>
      <c r="F48" s="14" t="e">
        <f t="shared" si="0"/>
        <v>#REF!</v>
      </c>
      <c r="G48" s="101"/>
      <c r="I48" s="5"/>
      <c r="J48" s="6"/>
      <c r="K48" s="3"/>
    </row>
    <row r="49" spans="1:20" s="24" customFormat="1" ht="48.75" customHeight="1" x14ac:dyDescent="0.3">
      <c r="A49" s="44" t="s">
        <v>54</v>
      </c>
      <c r="B49" s="15">
        <v>44445</v>
      </c>
      <c r="C49" s="16" t="s">
        <v>240</v>
      </c>
      <c r="D49" s="36"/>
      <c r="E49" s="81">
        <v>24000</v>
      </c>
      <c r="F49" s="14" t="e">
        <f t="shared" si="0"/>
        <v>#REF!</v>
      </c>
      <c r="G49" s="101"/>
      <c r="H49" s="1"/>
      <c r="I49" s="5"/>
      <c r="J49" s="6"/>
      <c r="K49" s="3"/>
      <c r="L49" s="1"/>
      <c r="M49" s="1"/>
      <c r="N49" s="1"/>
      <c r="O49" s="1"/>
      <c r="P49" s="1"/>
      <c r="Q49" s="1"/>
      <c r="R49" s="1"/>
      <c r="S49" s="1"/>
      <c r="T49" s="1"/>
    </row>
    <row r="50" spans="1:20" s="24" customFormat="1" ht="49.5" customHeight="1" x14ac:dyDescent="0.3">
      <c r="A50" s="44" t="s">
        <v>55</v>
      </c>
      <c r="B50" s="15">
        <v>44445</v>
      </c>
      <c r="C50" s="16" t="s">
        <v>241</v>
      </c>
      <c r="D50" s="36"/>
      <c r="E50" s="81">
        <v>4000</v>
      </c>
      <c r="F50" s="14" t="e">
        <f t="shared" si="0"/>
        <v>#REF!</v>
      </c>
      <c r="G50" s="101"/>
      <c r="H50" s="1"/>
      <c r="I50" s="5"/>
      <c r="J50" s="6"/>
      <c r="K50" s="3"/>
      <c r="L50" s="1"/>
      <c r="M50" s="1"/>
      <c r="N50" s="1"/>
      <c r="O50" s="1"/>
      <c r="P50" s="1"/>
      <c r="Q50" s="1"/>
      <c r="R50" s="1"/>
      <c r="S50" s="1"/>
      <c r="T50" s="1"/>
    </row>
    <row r="51" spans="1:20" s="24" customFormat="1" ht="44.25" customHeight="1" x14ac:dyDescent="0.3">
      <c r="A51" s="7" t="s">
        <v>56</v>
      </c>
      <c r="B51" s="15">
        <v>44445</v>
      </c>
      <c r="C51" s="16" t="s">
        <v>330</v>
      </c>
      <c r="D51" s="36"/>
      <c r="E51" s="81">
        <v>4000</v>
      </c>
      <c r="F51" s="14" t="e">
        <f t="shared" si="0"/>
        <v>#REF!</v>
      </c>
      <c r="G51" s="88"/>
      <c r="H51" s="1"/>
      <c r="I51" s="5"/>
      <c r="J51" s="6"/>
      <c r="K51" s="3"/>
      <c r="L51" s="1"/>
      <c r="M51" s="1"/>
      <c r="N51" s="1"/>
      <c r="O51" s="1"/>
      <c r="P51" s="1"/>
      <c r="Q51" s="1"/>
      <c r="R51" s="1"/>
      <c r="S51" s="1"/>
      <c r="T51" s="1"/>
    </row>
    <row r="52" spans="1:20" s="24" customFormat="1" ht="35.25" customHeight="1" x14ac:dyDescent="0.3">
      <c r="A52" s="44" t="s">
        <v>57</v>
      </c>
      <c r="B52" s="15">
        <v>44445</v>
      </c>
      <c r="C52" s="16" t="s">
        <v>237</v>
      </c>
      <c r="D52" s="36"/>
      <c r="E52" s="36">
        <v>1500</v>
      </c>
      <c r="F52" s="14" t="e">
        <f t="shared" si="0"/>
        <v>#REF!</v>
      </c>
      <c r="G52" s="88"/>
      <c r="H52" s="1"/>
      <c r="I52" s="5"/>
      <c r="J52" s="6"/>
      <c r="K52" s="3"/>
      <c r="L52" s="1"/>
      <c r="M52" s="1"/>
      <c r="N52" s="1"/>
      <c r="O52" s="1"/>
      <c r="P52" s="1"/>
      <c r="Q52" s="1"/>
      <c r="R52" s="1"/>
      <c r="S52" s="1"/>
      <c r="T52" s="1"/>
    </row>
    <row r="53" spans="1:20" ht="53.25" customHeight="1" x14ac:dyDescent="0.3">
      <c r="A53" s="44" t="s">
        <v>58</v>
      </c>
      <c r="B53" s="15">
        <v>44445</v>
      </c>
      <c r="C53" s="26" t="s">
        <v>238</v>
      </c>
      <c r="D53" s="36">
        <v>4000</v>
      </c>
      <c r="E53" s="36"/>
      <c r="F53" s="14" t="e">
        <f t="shared" si="0"/>
        <v>#REF!</v>
      </c>
      <c r="I53" s="5"/>
      <c r="J53" s="6"/>
      <c r="K53" s="3"/>
    </row>
    <row r="54" spans="1:20" ht="32.25" customHeight="1" x14ac:dyDescent="0.3">
      <c r="A54" s="7" t="s">
        <v>59</v>
      </c>
      <c r="B54" s="15">
        <v>44446</v>
      </c>
      <c r="C54" s="16" t="s">
        <v>250</v>
      </c>
      <c r="D54" s="36">
        <v>1000000</v>
      </c>
      <c r="E54" s="36"/>
      <c r="F54" s="14" t="e">
        <f t="shared" si="0"/>
        <v>#REF!</v>
      </c>
      <c r="I54" s="5"/>
      <c r="J54" s="6"/>
      <c r="K54" s="3"/>
    </row>
    <row r="55" spans="1:20" ht="54.75" customHeight="1" x14ac:dyDescent="0.3">
      <c r="A55" s="44" t="s">
        <v>60</v>
      </c>
      <c r="B55" s="15">
        <v>44446</v>
      </c>
      <c r="C55" s="16" t="s">
        <v>242</v>
      </c>
      <c r="D55" s="36"/>
      <c r="E55" s="36">
        <v>2000</v>
      </c>
      <c r="F55" s="14" t="e">
        <f t="shared" si="0"/>
        <v>#REF!</v>
      </c>
      <c r="I55" s="5"/>
      <c r="J55" s="6"/>
      <c r="K55" s="3"/>
    </row>
    <row r="56" spans="1:20" ht="46.5" customHeight="1" x14ac:dyDescent="0.3">
      <c r="A56" s="44" t="s">
        <v>61</v>
      </c>
      <c r="B56" s="15">
        <v>44446</v>
      </c>
      <c r="C56" s="16" t="s">
        <v>243</v>
      </c>
      <c r="D56" s="36"/>
      <c r="E56" s="36">
        <v>75000</v>
      </c>
      <c r="F56" s="14" t="e">
        <f t="shared" si="0"/>
        <v>#REF!</v>
      </c>
      <c r="I56" s="5"/>
      <c r="J56" s="6"/>
      <c r="K56" s="3"/>
    </row>
    <row r="57" spans="1:20" ht="54.75" customHeight="1" x14ac:dyDescent="0.3">
      <c r="A57" s="7" t="s">
        <v>62</v>
      </c>
      <c r="B57" s="15">
        <v>44446</v>
      </c>
      <c r="C57" s="16" t="s">
        <v>245</v>
      </c>
      <c r="D57" s="36"/>
      <c r="E57" s="36">
        <v>75000</v>
      </c>
      <c r="F57" s="14" t="e">
        <f t="shared" si="0"/>
        <v>#REF!</v>
      </c>
      <c r="I57" s="5"/>
      <c r="J57" s="6"/>
      <c r="K57" s="3"/>
    </row>
    <row r="58" spans="1:20" ht="66" customHeight="1" x14ac:dyDescent="0.3">
      <c r="A58" s="44" t="s">
        <v>63</v>
      </c>
      <c r="B58" s="15">
        <v>44446</v>
      </c>
      <c r="C58" s="16" t="s">
        <v>244</v>
      </c>
      <c r="D58" s="36"/>
      <c r="E58" s="36">
        <v>75000</v>
      </c>
      <c r="F58" s="14" t="e">
        <f t="shared" si="0"/>
        <v>#REF!</v>
      </c>
      <c r="I58" s="5"/>
      <c r="J58" s="6"/>
      <c r="K58" s="3"/>
    </row>
    <row r="59" spans="1:20" ht="64.5" customHeight="1" x14ac:dyDescent="0.3">
      <c r="A59" s="44" t="s">
        <v>64</v>
      </c>
      <c r="B59" s="15">
        <v>44446</v>
      </c>
      <c r="C59" s="16" t="s">
        <v>246</v>
      </c>
      <c r="D59" s="36"/>
      <c r="E59" s="36">
        <v>75000</v>
      </c>
      <c r="F59" s="14" t="e">
        <f t="shared" si="0"/>
        <v>#REF!</v>
      </c>
      <c r="I59" s="5"/>
      <c r="J59" s="6"/>
      <c r="K59" s="3"/>
    </row>
    <row r="60" spans="1:20" ht="67.5" customHeight="1" x14ac:dyDescent="0.3">
      <c r="A60" s="7" t="s">
        <v>65</v>
      </c>
      <c r="B60" s="15">
        <v>44446</v>
      </c>
      <c r="C60" s="16" t="s">
        <v>247</v>
      </c>
      <c r="D60" s="36"/>
      <c r="E60" s="36">
        <v>17500</v>
      </c>
      <c r="F60" s="14" t="e">
        <f t="shared" si="0"/>
        <v>#REF!</v>
      </c>
      <c r="H60" s="87"/>
      <c r="I60" s="5"/>
      <c r="J60" s="6"/>
      <c r="K60" s="3"/>
    </row>
    <row r="61" spans="1:20" ht="62.25" customHeight="1" x14ac:dyDescent="0.3">
      <c r="A61" s="44" t="s">
        <v>66</v>
      </c>
      <c r="B61" s="15">
        <v>44446</v>
      </c>
      <c r="C61" s="16" t="s">
        <v>248</v>
      </c>
      <c r="D61" s="36"/>
      <c r="E61" s="36">
        <v>121400</v>
      </c>
      <c r="F61" s="14" t="e">
        <f t="shared" si="0"/>
        <v>#REF!</v>
      </c>
      <c r="I61" s="86"/>
      <c r="J61" s="6"/>
      <c r="K61" s="3"/>
    </row>
    <row r="62" spans="1:20" ht="49.5" customHeight="1" x14ac:dyDescent="0.3">
      <c r="A62" s="44" t="s">
        <v>67</v>
      </c>
      <c r="B62" s="15">
        <v>44446</v>
      </c>
      <c r="C62" s="16" t="s">
        <v>249</v>
      </c>
      <c r="D62" s="36"/>
      <c r="E62" s="36">
        <v>188600</v>
      </c>
      <c r="F62" s="14" t="e">
        <f t="shared" si="0"/>
        <v>#REF!</v>
      </c>
      <c r="I62" s="5"/>
      <c r="J62" s="6"/>
      <c r="K62" s="3"/>
    </row>
    <row r="63" spans="1:20" ht="36.75" customHeight="1" x14ac:dyDescent="0.3">
      <c r="A63" s="7" t="s">
        <v>68</v>
      </c>
      <c r="B63" s="15">
        <v>44446</v>
      </c>
      <c r="C63" s="16" t="s">
        <v>251</v>
      </c>
      <c r="D63" s="36"/>
      <c r="E63" s="36">
        <v>5000</v>
      </c>
      <c r="F63" s="14" t="e">
        <f t="shared" si="0"/>
        <v>#REF!</v>
      </c>
      <c r="H63" s="87"/>
      <c r="I63" s="5"/>
      <c r="J63" s="6"/>
      <c r="K63" s="3"/>
    </row>
    <row r="64" spans="1:20" ht="50.25" customHeight="1" x14ac:dyDescent="0.3">
      <c r="A64" s="44" t="s">
        <v>69</v>
      </c>
      <c r="B64" s="15">
        <v>44447</v>
      </c>
      <c r="C64" s="16" t="s">
        <v>252</v>
      </c>
      <c r="D64" s="36"/>
      <c r="E64" s="36">
        <v>15000</v>
      </c>
      <c r="F64" s="14" t="e">
        <f t="shared" si="0"/>
        <v>#REF!</v>
      </c>
      <c r="I64" s="5"/>
      <c r="J64" s="6"/>
      <c r="K64" s="3"/>
    </row>
    <row r="65" spans="1:11" ht="32.25" customHeight="1" x14ac:dyDescent="0.3">
      <c r="A65" s="44" t="s">
        <v>70</v>
      </c>
      <c r="B65" s="15">
        <v>44447</v>
      </c>
      <c r="C65" s="16" t="s">
        <v>253</v>
      </c>
      <c r="D65" s="36"/>
      <c r="E65" s="36">
        <v>50100</v>
      </c>
      <c r="F65" s="14" t="e">
        <f t="shared" si="0"/>
        <v>#REF!</v>
      </c>
      <c r="H65" s="87"/>
      <c r="I65" s="5"/>
      <c r="J65" s="6"/>
      <c r="K65" s="3"/>
    </row>
    <row r="66" spans="1:11" ht="31.5" customHeight="1" x14ac:dyDescent="0.3">
      <c r="A66" s="7" t="s">
        <v>71</v>
      </c>
      <c r="B66" s="15">
        <v>44447</v>
      </c>
      <c r="C66" s="16" t="s">
        <v>254</v>
      </c>
      <c r="D66" s="36"/>
      <c r="E66" s="36">
        <v>25000</v>
      </c>
      <c r="F66" s="14" t="e">
        <f t="shared" si="0"/>
        <v>#REF!</v>
      </c>
      <c r="I66" s="5"/>
      <c r="J66" s="6"/>
      <c r="K66" s="3"/>
    </row>
    <row r="67" spans="1:11" ht="33.75" customHeight="1" x14ac:dyDescent="0.3">
      <c r="A67" s="44" t="s">
        <v>72</v>
      </c>
      <c r="B67" s="15">
        <v>44447</v>
      </c>
      <c r="C67" s="16" t="s">
        <v>255</v>
      </c>
      <c r="D67" s="36"/>
      <c r="E67" s="36">
        <v>5000</v>
      </c>
      <c r="F67" s="14" t="e">
        <f t="shared" si="0"/>
        <v>#REF!</v>
      </c>
      <c r="H67" s="23"/>
      <c r="I67" s="86"/>
      <c r="J67" s="6"/>
      <c r="K67" s="3"/>
    </row>
    <row r="68" spans="1:11" ht="22.5" customHeight="1" x14ac:dyDescent="0.3">
      <c r="A68" s="44" t="s">
        <v>73</v>
      </c>
      <c r="B68" s="15">
        <v>44448</v>
      </c>
      <c r="C68" s="16" t="s">
        <v>256</v>
      </c>
      <c r="D68" s="36"/>
      <c r="E68" s="36">
        <v>13000</v>
      </c>
      <c r="F68" s="14" t="e">
        <f t="shared" si="0"/>
        <v>#REF!</v>
      </c>
      <c r="G68" s="392" t="s">
        <v>274</v>
      </c>
      <c r="H68" s="87"/>
      <c r="I68" s="86"/>
      <c r="J68" s="6"/>
      <c r="K68" s="3"/>
    </row>
    <row r="69" spans="1:11" ht="24.75" customHeight="1" x14ac:dyDescent="0.3">
      <c r="A69" s="7" t="s">
        <v>74</v>
      </c>
      <c r="B69" s="15">
        <v>44448</v>
      </c>
      <c r="C69" s="16" t="s">
        <v>257</v>
      </c>
      <c r="D69" s="36"/>
      <c r="E69" s="36">
        <v>7000</v>
      </c>
      <c r="F69" s="14" t="e">
        <f t="shared" si="0"/>
        <v>#REF!</v>
      </c>
      <c r="G69" s="392"/>
      <c r="H69" s="87"/>
      <c r="I69" s="5"/>
      <c r="J69" s="6"/>
      <c r="K69" s="3"/>
    </row>
    <row r="70" spans="1:11" ht="36" customHeight="1" x14ac:dyDescent="0.3">
      <c r="A70" s="44" t="s">
        <v>75</v>
      </c>
      <c r="B70" s="15">
        <v>44448</v>
      </c>
      <c r="C70" s="16" t="s">
        <v>258</v>
      </c>
      <c r="D70" s="36"/>
      <c r="E70" s="36">
        <v>10000</v>
      </c>
      <c r="F70" s="14" t="e">
        <f t="shared" si="0"/>
        <v>#REF!</v>
      </c>
      <c r="H70" s="87"/>
      <c r="I70" s="5"/>
      <c r="J70" s="6"/>
      <c r="K70" s="3"/>
    </row>
    <row r="71" spans="1:11" ht="31.5" customHeight="1" x14ac:dyDescent="0.3">
      <c r="A71" s="44" t="s">
        <v>76</v>
      </c>
      <c r="B71" s="15">
        <v>44448</v>
      </c>
      <c r="C71" s="16" t="s">
        <v>265</v>
      </c>
      <c r="D71" s="36"/>
      <c r="E71" s="36">
        <v>1500</v>
      </c>
      <c r="F71" s="14" t="e">
        <f t="shared" si="0"/>
        <v>#REF!</v>
      </c>
      <c r="H71" s="87"/>
      <c r="I71" s="5"/>
      <c r="J71" s="6"/>
      <c r="K71" s="3"/>
    </row>
    <row r="72" spans="1:11" ht="37.5" customHeight="1" x14ac:dyDescent="0.3">
      <c r="A72" s="7" t="s">
        <v>77</v>
      </c>
      <c r="B72" s="15">
        <v>44448</v>
      </c>
      <c r="C72" s="26" t="s">
        <v>264</v>
      </c>
      <c r="D72" s="36"/>
      <c r="E72" s="36">
        <v>80000</v>
      </c>
      <c r="F72" s="14" t="e">
        <f t="shared" si="0"/>
        <v>#REF!</v>
      </c>
      <c r="H72" s="87"/>
      <c r="I72" s="5"/>
      <c r="J72" s="6"/>
      <c r="K72" s="3"/>
    </row>
    <row r="73" spans="1:11" ht="44.25" customHeight="1" x14ac:dyDescent="0.3">
      <c r="A73" s="44" t="s">
        <v>78</v>
      </c>
      <c r="B73" s="15">
        <v>44448</v>
      </c>
      <c r="C73" s="16" t="s">
        <v>263</v>
      </c>
      <c r="D73" s="36"/>
      <c r="E73" s="36">
        <v>25000</v>
      </c>
      <c r="F73" s="14" t="e">
        <f t="shared" ref="F73:F136" si="1">+F72+D73-E73</f>
        <v>#REF!</v>
      </c>
      <c r="I73" s="5"/>
      <c r="J73" s="6"/>
      <c r="K73" s="3"/>
    </row>
    <row r="74" spans="1:11" ht="37.5" customHeight="1" x14ac:dyDescent="0.3">
      <c r="A74" s="44" t="s">
        <v>79</v>
      </c>
      <c r="B74" s="15">
        <v>44448</v>
      </c>
      <c r="C74" s="16" t="s">
        <v>262</v>
      </c>
      <c r="D74" s="36"/>
      <c r="E74" s="36">
        <v>15000</v>
      </c>
      <c r="F74" s="14" t="e">
        <f t="shared" si="1"/>
        <v>#REF!</v>
      </c>
      <c r="I74" s="5"/>
      <c r="J74" s="6"/>
      <c r="K74" s="3"/>
    </row>
    <row r="75" spans="1:11" ht="37.5" customHeight="1" x14ac:dyDescent="0.3">
      <c r="A75" s="7" t="s">
        <v>80</v>
      </c>
      <c r="B75" s="15">
        <v>44448</v>
      </c>
      <c r="C75" s="16" t="s">
        <v>261</v>
      </c>
      <c r="D75" s="36"/>
      <c r="E75" s="36">
        <v>10000</v>
      </c>
      <c r="F75" s="14" t="e">
        <f t="shared" si="1"/>
        <v>#REF!</v>
      </c>
      <c r="I75" s="5"/>
      <c r="J75" s="6"/>
      <c r="K75" s="3"/>
    </row>
    <row r="76" spans="1:11" ht="50.25" customHeight="1" x14ac:dyDescent="0.3">
      <c r="A76" s="44" t="s">
        <v>81</v>
      </c>
      <c r="B76" s="15">
        <v>44448</v>
      </c>
      <c r="C76" s="16" t="s">
        <v>260</v>
      </c>
      <c r="D76" s="36"/>
      <c r="E76" s="36">
        <v>20000</v>
      </c>
      <c r="F76" s="14" t="e">
        <f t="shared" si="1"/>
        <v>#REF!</v>
      </c>
      <c r="G76" s="90"/>
      <c r="I76" s="5"/>
      <c r="J76" s="6"/>
      <c r="K76" s="3"/>
    </row>
    <row r="77" spans="1:11" ht="33.75" customHeight="1" x14ac:dyDescent="0.3">
      <c r="A77" s="44" t="s">
        <v>82</v>
      </c>
      <c r="B77" s="15">
        <v>44448</v>
      </c>
      <c r="C77" s="16" t="s">
        <v>259</v>
      </c>
      <c r="D77" s="36"/>
      <c r="E77" s="36">
        <v>150000</v>
      </c>
      <c r="F77" s="14" t="e">
        <f t="shared" si="1"/>
        <v>#REF!</v>
      </c>
      <c r="G77" s="90"/>
      <c r="I77" s="5"/>
      <c r="J77" s="6"/>
      <c r="K77" s="3"/>
    </row>
    <row r="78" spans="1:11" ht="48" customHeight="1" x14ac:dyDescent="0.3">
      <c r="A78" s="7" t="s">
        <v>85</v>
      </c>
      <c r="B78" s="15">
        <v>44448</v>
      </c>
      <c r="C78" s="16" t="s">
        <v>266</v>
      </c>
      <c r="D78" s="36"/>
      <c r="E78" s="36">
        <v>60000</v>
      </c>
      <c r="F78" s="14" t="e">
        <f t="shared" si="1"/>
        <v>#REF!</v>
      </c>
      <c r="I78" s="5"/>
      <c r="J78" s="6"/>
      <c r="K78" s="3"/>
    </row>
    <row r="79" spans="1:11" ht="38.25" customHeight="1" x14ac:dyDescent="0.3">
      <c r="A79" s="44" t="s">
        <v>86</v>
      </c>
      <c r="B79" s="15">
        <v>44449</v>
      </c>
      <c r="C79" s="16" t="s">
        <v>267</v>
      </c>
      <c r="D79" s="36">
        <v>2200</v>
      </c>
      <c r="E79" s="36"/>
      <c r="F79" s="14" t="e">
        <f t="shared" si="1"/>
        <v>#REF!</v>
      </c>
      <c r="I79" s="5"/>
      <c r="J79" s="6"/>
      <c r="K79" s="3"/>
    </row>
    <row r="80" spans="1:11" ht="33.75" customHeight="1" x14ac:dyDescent="0.3">
      <c r="A80" s="44" t="s">
        <v>87</v>
      </c>
      <c r="B80" s="15">
        <v>44449</v>
      </c>
      <c r="C80" s="16" t="s">
        <v>268</v>
      </c>
      <c r="D80" s="14"/>
      <c r="E80" s="36">
        <v>60000</v>
      </c>
      <c r="F80" s="14" t="e">
        <f t="shared" si="1"/>
        <v>#REF!</v>
      </c>
      <c r="G80" s="102"/>
      <c r="I80" s="5"/>
      <c r="J80" s="6"/>
      <c r="K80" s="3"/>
    </row>
    <row r="81" spans="1:11" ht="39.75" customHeight="1" x14ac:dyDescent="0.3">
      <c r="A81" s="7" t="s">
        <v>88</v>
      </c>
      <c r="B81" s="15">
        <v>44449</v>
      </c>
      <c r="C81" s="26" t="s">
        <v>269</v>
      </c>
      <c r="D81" s="36"/>
      <c r="E81" s="36">
        <v>40000</v>
      </c>
      <c r="F81" s="14" t="e">
        <f t="shared" si="1"/>
        <v>#REF!</v>
      </c>
      <c r="G81" s="103"/>
      <c r="I81" s="5"/>
      <c r="J81" s="6"/>
      <c r="K81" s="3"/>
    </row>
    <row r="82" spans="1:11" ht="27.75" customHeight="1" x14ac:dyDescent="0.3">
      <c r="A82" s="44" t="s">
        <v>89</v>
      </c>
      <c r="B82" s="15">
        <v>44449</v>
      </c>
      <c r="C82" s="16" t="s">
        <v>273</v>
      </c>
      <c r="D82" s="36"/>
      <c r="E82" s="36">
        <v>52500</v>
      </c>
      <c r="F82" s="14" t="e">
        <f t="shared" si="1"/>
        <v>#REF!</v>
      </c>
      <c r="G82" s="393" t="s">
        <v>271</v>
      </c>
      <c r="I82" s="5"/>
      <c r="J82" s="6"/>
      <c r="K82" s="3"/>
    </row>
    <row r="83" spans="1:11" ht="39.75" customHeight="1" x14ac:dyDescent="0.3">
      <c r="A83" s="44" t="s">
        <v>90</v>
      </c>
      <c r="B83" s="15">
        <v>44449</v>
      </c>
      <c r="C83" s="16" t="s">
        <v>272</v>
      </c>
      <c r="D83" s="36"/>
      <c r="E83" s="36">
        <v>3000</v>
      </c>
      <c r="F83" s="14" t="e">
        <f t="shared" si="1"/>
        <v>#REF!</v>
      </c>
      <c r="G83" s="393"/>
      <c r="I83" s="5"/>
      <c r="J83" s="6"/>
      <c r="K83" s="3"/>
    </row>
    <row r="84" spans="1:11" ht="42.75" customHeight="1" x14ac:dyDescent="0.3">
      <c r="A84" s="7" t="s">
        <v>91</v>
      </c>
      <c r="B84" s="15">
        <v>44449</v>
      </c>
      <c r="C84" s="16" t="s">
        <v>270</v>
      </c>
      <c r="D84" s="36"/>
      <c r="E84" s="36">
        <v>12000</v>
      </c>
      <c r="F84" s="14" t="e">
        <f t="shared" si="1"/>
        <v>#REF!</v>
      </c>
      <c r="G84" s="90"/>
      <c r="I84" s="5"/>
      <c r="J84" s="6"/>
      <c r="K84" s="3"/>
    </row>
    <row r="85" spans="1:11" ht="45" customHeight="1" x14ac:dyDescent="0.3">
      <c r="A85" s="44" t="s">
        <v>92</v>
      </c>
      <c r="B85" s="15">
        <v>44449</v>
      </c>
      <c r="C85" s="16" t="s">
        <v>275</v>
      </c>
      <c r="D85" s="36"/>
      <c r="E85" s="36">
        <v>5000</v>
      </c>
      <c r="F85" s="14" t="e">
        <f t="shared" si="1"/>
        <v>#REF!</v>
      </c>
      <c r="I85" s="5"/>
      <c r="J85" s="6"/>
      <c r="K85" s="3"/>
    </row>
    <row r="86" spans="1:11" ht="46.5" customHeight="1" x14ac:dyDescent="0.3">
      <c r="A86" s="44" t="s">
        <v>93</v>
      </c>
      <c r="B86" s="15">
        <v>44452</v>
      </c>
      <c r="C86" s="16" t="s">
        <v>286</v>
      </c>
      <c r="D86" s="36">
        <v>1000000</v>
      </c>
      <c r="E86" s="36"/>
      <c r="F86" s="14" t="e">
        <f t="shared" si="1"/>
        <v>#REF!</v>
      </c>
      <c r="I86" s="5"/>
      <c r="J86" s="6"/>
      <c r="K86" s="3"/>
    </row>
    <row r="87" spans="1:11" ht="54" customHeight="1" x14ac:dyDescent="0.3">
      <c r="A87" s="7" t="s">
        <v>94</v>
      </c>
      <c r="B87" s="15" t="s">
        <v>276</v>
      </c>
      <c r="C87" s="16" t="s">
        <v>277</v>
      </c>
      <c r="D87" s="36"/>
      <c r="E87" s="36">
        <v>31000</v>
      </c>
      <c r="F87" s="14" t="e">
        <f t="shared" si="1"/>
        <v>#REF!</v>
      </c>
      <c r="I87" s="5"/>
      <c r="J87" s="6"/>
      <c r="K87" s="3"/>
    </row>
    <row r="88" spans="1:11" ht="57" customHeight="1" x14ac:dyDescent="0.3">
      <c r="A88" s="44" t="s">
        <v>96</v>
      </c>
      <c r="B88" s="15">
        <v>44450</v>
      </c>
      <c r="C88" s="16" t="s">
        <v>278</v>
      </c>
      <c r="D88" s="36"/>
      <c r="E88" s="36">
        <v>60000</v>
      </c>
      <c r="F88" s="14" t="e">
        <f t="shared" si="1"/>
        <v>#REF!</v>
      </c>
      <c r="I88" s="5"/>
      <c r="J88" s="6"/>
      <c r="K88" s="3"/>
    </row>
    <row r="89" spans="1:11" ht="39" customHeight="1" x14ac:dyDescent="0.3">
      <c r="A89" s="44" t="s">
        <v>97</v>
      </c>
      <c r="B89" s="15">
        <v>44450</v>
      </c>
      <c r="C89" s="16" t="s">
        <v>279</v>
      </c>
      <c r="D89" s="36"/>
      <c r="E89" s="36">
        <v>120000</v>
      </c>
      <c r="F89" s="14" t="e">
        <f t="shared" si="1"/>
        <v>#REF!</v>
      </c>
      <c r="I89" s="5"/>
      <c r="J89" s="6"/>
      <c r="K89" s="3"/>
    </row>
    <row r="90" spans="1:11" ht="21.95" customHeight="1" x14ac:dyDescent="0.3">
      <c r="A90" s="7" t="s">
        <v>98</v>
      </c>
      <c r="B90" s="15">
        <v>44450</v>
      </c>
      <c r="C90" s="16" t="s">
        <v>280</v>
      </c>
      <c r="D90" s="36"/>
      <c r="E90" s="36">
        <v>35000</v>
      </c>
      <c r="F90" s="14" t="e">
        <f t="shared" si="1"/>
        <v>#REF!</v>
      </c>
      <c r="G90" s="89"/>
      <c r="I90" s="5"/>
      <c r="J90" s="6"/>
      <c r="K90" s="3"/>
    </row>
    <row r="91" spans="1:11" ht="21.95" customHeight="1" x14ac:dyDescent="0.3">
      <c r="A91" s="44" t="s">
        <v>99</v>
      </c>
      <c r="B91" s="15">
        <v>44450</v>
      </c>
      <c r="C91" s="16" t="s">
        <v>281</v>
      </c>
      <c r="D91" s="36"/>
      <c r="E91" s="36">
        <v>23700</v>
      </c>
      <c r="F91" s="14" t="e">
        <f t="shared" si="1"/>
        <v>#REF!</v>
      </c>
      <c r="I91" s="5"/>
      <c r="J91" s="6"/>
      <c r="K91" s="3"/>
    </row>
    <row r="92" spans="1:11" ht="21.95" customHeight="1" x14ac:dyDescent="0.3">
      <c r="A92" s="44" t="s">
        <v>100</v>
      </c>
      <c r="B92" s="15">
        <v>44450</v>
      </c>
      <c r="C92" s="16" t="s">
        <v>282</v>
      </c>
      <c r="D92" s="36"/>
      <c r="E92" s="36">
        <v>25000</v>
      </c>
      <c r="F92" s="14" t="e">
        <f t="shared" si="1"/>
        <v>#REF!</v>
      </c>
      <c r="I92" s="5"/>
      <c r="J92" s="6" t="s">
        <v>104</v>
      </c>
      <c r="K92" s="3"/>
    </row>
    <row r="93" spans="1:11" ht="21.95" customHeight="1" x14ac:dyDescent="0.3">
      <c r="A93" s="7" t="s">
        <v>101</v>
      </c>
      <c r="B93" s="15">
        <v>44450</v>
      </c>
      <c r="C93" s="16" t="s">
        <v>283</v>
      </c>
      <c r="D93" s="36"/>
      <c r="E93" s="36">
        <v>200000</v>
      </c>
      <c r="F93" s="14" t="e">
        <f t="shared" si="1"/>
        <v>#REF!</v>
      </c>
      <c r="I93" s="5"/>
      <c r="J93" s="6"/>
      <c r="K93" s="3"/>
    </row>
    <row r="94" spans="1:11" ht="21.95" customHeight="1" x14ac:dyDescent="0.3">
      <c r="A94" s="7" t="s">
        <v>105</v>
      </c>
      <c r="B94" s="8">
        <v>44452</v>
      </c>
      <c r="C94" s="9" t="s">
        <v>285</v>
      </c>
      <c r="D94" s="108">
        <v>5000</v>
      </c>
      <c r="E94" s="71"/>
      <c r="F94" s="14" t="e">
        <f t="shared" si="1"/>
        <v>#REF!</v>
      </c>
      <c r="G94" s="88" t="s">
        <v>284</v>
      </c>
      <c r="I94" s="5"/>
      <c r="J94" s="6"/>
      <c r="K94" s="3"/>
    </row>
    <row r="95" spans="1:11" ht="24.75" customHeight="1" x14ac:dyDescent="0.3">
      <c r="A95" s="7" t="s">
        <v>106</v>
      </c>
      <c r="B95" s="8">
        <v>44452</v>
      </c>
      <c r="C95" s="9" t="s">
        <v>287</v>
      </c>
      <c r="D95" s="71"/>
      <c r="E95" s="71">
        <v>2000</v>
      </c>
      <c r="F95" s="14" t="e">
        <f t="shared" si="1"/>
        <v>#REF!</v>
      </c>
      <c r="G95" s="89"/>
      <c r="I95" s="5"/>
      <c r="J95" s="6"/>
      <c r="K95" s="3"/>
    </row>
    <row r="96" spans="1:11" ht="21.95" customHeight="1" x14ac:dyDescent="0.3">
      <c r="A96" s="7" t="s">
        <v>107</v>
      </c>
      <c r="B96" s="8">
        <v>44452</v>
      </c>
      <c r="C96" s="9" t="s">
        <v>288</v>
      </c>
      <c r="D96" s="71"/>
      <c r="E96" s="71">
        <v>3000</v>
      </c>
      <c r="F96" s="14" t="e">
        <f t="shared" si="1"/>
        <v>#REF!</v>
      </c>
      <c r="I96" s="5"/>
      <c r="J96" s="6"/>
      <c r="K96" s="3"/>
    </row>
    <row r="97" spans="1:11" ht="21.95" customHeight="1" x14ac:dyDescent="0.3">
      <c r="A97" s="7" t="s">
        <v>108</v>
      </c>
      <c r="B97" s="8">
        <v>44452</v>
      </c>
      <c r="C97" s="9" t="s">
        <v>289</v>
      </c>
      <c r="D97" s="108">
        <v>1000</v>
      </c>
      <c r="E97" s="71"/>
      <c r="F97" s="14" t="e">
        <f t="shared" si="1"/>
        <v>#REF!</v>
      </c>
      <c r="I97" s="5"/>
      <c r="J97" s="6"/>
      <c r="K97" s="3"/>
    </row>
    <row r="98" spans="1:11" ht="21.95" customHeight="1" x14ac:dyDescent="0.3">
      <c r="A98" s="7" t="s">
        <v>109</v>
      </c>
      <c r="B98" s="8">
        <v>44453</v>
      </c>
      <c r="C98" s="9" t="s">
        <v>290</v>
      </c>
      <c r="D98" s="71"/>
      <c r="E98" s="71">
        <v>15000</v>
      </c>
      <c r="F98" s="14" t="e">
        <f t="shared" si="1"/>
        <v>#REF!</v>
      </c>
      <c r="I98" s="5"/>
      <c r="J98" s="6"/>
      <c r="K98" s="3"/>
    </row>
    <row r="99" spans="1:11" ht="21.95" customHeight="1" x14ac:dyDescent="0.3">
      <c r="A99" s="44" t="s">
        <v>110</v>
      </c>
      <c r="B99" s="15">
        <v>44453</v>
      </c>
      <c r="C99" s="16" t="s">
        <v>291</v>
      </c>
      <c r="D99" s="71">
        <v>3000</v>
      </c>
      <c r="E99" s="36"/>
      <c r="F99" s="14" t="e">
        <f t="shared" si="1"/>
        <v>#REF!</v>
      </c>
      <c r="I99" s="5"/>
      <c r="J99" s="6"/>
      <c r="K99" s="3"/>
    </row>
    <row r="100" spans="1:11" ht="21.95" customHeight="1" x14ac:dyDescent="0.3">
      <c r="A100" s="7" t="s">
        <v>111</v>
      </c>
      <c r="B100" s="15">
        <v>44453</v>
      </c>
      <c r="C100" s="16" t="s">
        <v>292</v>
      </c>
      <c r="D100" s="36"/>
      <c r="E100" s="36">
        <v>10500</v>
      </c>
      <c r="F100" s="14" t="e">
        <f t="shared" si="1"/>
        <v>#REF!</v>
      </c>
      <c r="I100" s="5"/>
      <c r="J100" s="6"/>
      <c r="K100" s="3"/>
    </row>
    <row r="101" spans="1:11" ht="21.95" customHeight="1" x14ac:dyDescent="0.3">
      <c r="A101" s="44" t="s">
        <v>112</v>
      </c>
      <c r="B101" s="15">
        <v>44453</v>
      </c>
      <c r="C101" s="16" t="s">
        <v>293</v>
      </c>
      <c r="D101" s="36"/>
      <c r="E101" s="36">
        <v>20000</v>
      </c>
      <c r="F101" s="14" t="e">
        <f t="shared" si="1"/>
        <v>#REF!</v>
      </c>
      <c r="G101" s="88" t="s">
        <v>294</v>
      </c>
      <c r="I101" s="5"/>
      <c r="J101" s="6"/>
      <c r="K101" s="3"/>
    </row>
    <row r="102" spans="1:11" ht="21.95" customHeight="1" x14ac:dyDescent="0.3">
      <c r="A102" s="44" t="s">
        <v>113</v>
      </c>
      <c r="B102" s="15">
        <v>44453</v>
      </c>
      <c r="C102" s="16" t="s">
        <v>295</v>
      </c>
      <c r="D102" s="36"/>
      <c r="E102" s="36">
        <v>20000</v>
      </c>
      <c r="F102" s="14" t="e">
        <f t="shared" si="1"/>
        <v>#REF!</v>
      </c>
      <c r="I102" s="5"/>
      <c r="J102" s="6"/>
      <c r="K102" s="3"/>
    </row>
    <row r="103" spans="1:11" ht="21.95" customHeight="1" x14ac:dyDescent="0.3">
      <c r="A103" s="7" t="s">
        <v>114</v>
      </c>
      <c r="B103" s="15">
        <v>44454</v>
      </c>
      <c r="C103" s="16" t="s">
        <v>296</v>
      </c>
      <c r="D103" s="71">
        <v>10000</v>
      </c>
      <c r="E103" s="36"/>
      <c r="F103" s="14" t="e">
        <f t="shared" si="1"/>
        <v>#REF!</v>
      </c>
      <c r="I103" s="5"/>
      <c r="J103" s="6"/>
      <c r="K103" s="3"/>
    </row>
    <row r="104" spans="1:11" ht="21.95" customHeight="1" x14ac:dyDescent="0.3">
      <c r="A104" s="44" t="s">
        <v>115</v>
      </c>
      <c r="B104" s="15">
        <v>44454</v>
      </c>
      <c r="C104" s="16" t="s">
        <v>297</v>
      </c>
      <c r="D104" s="36"/>
      <c r="E104" s="36">
        <v>70000</v>
      </c>
      <c r="F104" s="14" t="e">
        <f t="shared" si="1"/>
        <v>#REF!</v>
      </c>
      <c r="I104" s="5"/>
      <c r="J104" s="6"/>
      <c r="K104" s="3"/>
    </row>
    <row r="105" spans="1:11" ht="21.95" customHeight="1" x14ac:dyDescent="0.3">
      <c r="A105" s="7" t="s">
        <v>116</v>
      </c>
      <c r="B105" s="8">
        <v>44454</v>
      </c>
      <c r="C105" s="9" t="s">
        <v>298</v>
      </c>
      <c r="D105" s="71"/>
      <c r="E105" s="71">
        <v>15000</v>
      </c>
      <c r="F105" s="14" t="e">
        <f t="shared" si="1"/>
        <v>#REF!</v>
      </c>
      <c r="I105" s="5"/>
      <c r="J105" s="6"/>
      <c r="K105" s="3"/>
    </row>
    <row r="106" spans="1:11" ht="21.95" customHeight="1" x14ac:dyDescent="0.3">
      <c r="A106" s="7" t="s">
        <v>117</v>
      </c>
      <c r="B106" s="8">
        <v>44454</v>
      </c>
      <c r="C106" s="9" t="s">
        <v>299</v>
      </c>
      <c r="D106" s="71"/>
      <c r="E106" s="108">
        <v>25000</v>
      </c>
      <c r="F106" s="14" t="e">
        <f t="shared" si="1"/>
        <v>#REF!</v>
      </c>
      <c r="I106" s="5"/>
      <c r="J106" s="6"/>
      <c r="K106" s="3"/>
    </row>
    <row r="107" spans="1:11" ht="21.95" customHeight="1" x14ac:dyDescent="0.3">
      <c r="A107" s="44" t="s">
        <v>118</v>
      </c>
      <c r="B107" s="15">
        <v>44454</v>
      </c>
      <c r="C107" s="16" t="s">
        <v>300</v>
      </c>
      <c r="D107" s="36"/>
      <c r="E107" s="36">
        <v>50000</v>
      </c>
      <c r="F107" s="14" t="e">
        <f t="shared" si="1"/>
        <v>#REF!</v>
      </c>
      <c r="G107" s="89"/>
      <c r="I107" s="5"/>
      <c r="J107" s="6"/>
      <c r="K107" s="3"/>
    </row>
    <row r="108" spans="1:11" ht="21.95" customHeight="1" x14ac:dyDescent="0.3">
      <c r="A108" s="44" t="s">
        <v>119</v>
      </c>
      <c r="B108" s="15">
        <v>44454</v>
      </c>
      <c r="C108" s="16" t="s">
        <v>301</v>
      </c>
      <c r="D108" s="36"/>
      <c r="E108" s="36">
        <v>60000</v>
      </c>
      <c r="F108" s="14" t="e">
        <f t="shared" si="1"/>
        <v>#REF!</v>
      </c>
      <c r="I108" s="5"/>
      <c r="J108" s="6"/>
      <c r="K108" s="3"/>
    </row>
    <row r="109" spans="1:11" ht="21.95" customHeight="1" x14ac:dyDescent="0.3">
      <c r="A109" s="7" t="s">
        <v>120</v>
      </c>
      <c r="B109" s="15">
        <v>44455</v>
      </c>
      <c r="C109" s="16" t="s">
        <v>302</v>
      </c>
      <c r="D109" s="36"/>
      <c r="E109" s="36">
        <v>10000</v>
      </c>
      <c r="F109" s="14" t="e">
        <f t="shared" si="1"/>
        <v>#REF!</v>
      </c>
      <c r="G109" s="88" t="s">
        <v>304</v>
      </c>
      <c r="I109" s="5"/>
      <c r="J109" s="6"/>
      <c r="K109" s="3"/>
    </row>
    <row r="110" spans="1:11" ht="21.95" customHeight="1" x14ac:dyDescent="0.3">
      <c r="A110" s="44" t="s">
        <v>121</v>
      </c>
      <c r="B110" s="15">
        <v>44455</v>
      </c>
      <c r="C110" s="16" t="s">
        <v>303</v>
      </c>
      <c r="D110" s="36"/>
      <c r="E110" s="36">
        <v>30000</v>
      </c>
      <c r="F110" s="14" t="e">
        <f t="shared" si="1"/>
        <v>#REF!</v>
      </c>
      <c r="I110" s="5"/>
      <c r="J110" s="6"/>
      <c r="K110" s="3"/>
    </row>
    <row r="111" spans="1:11" ht="21.95" customHeight="1" x14ac:dyDescent="0.3">
      <c r="A111" s="44" t="s">
        <v>122</v>
      </c>
      <c r="B111" s="15">
        <v>44456</v>
      </c>
      <c r="C111" s="16" t="s">
        <v>305</v>
      </c>
      <c r="D111" s="36"/>
      <c r="E111" s="36">
        <v>7600</v>
      </c>
      <c r="F111" s="14" t="e">
        <f t="shared" si="1"/>
        <v>#REF!</v>
      </c>
      <c r="I111" s="5"/>
      <c r="J111" s="6"/>
      <c r="K111" s="3"/>
    </row>
    <row r="112" spans="1:11" ht="21.95" customHeight="1" x14ac:dyDescent="0.3">
      <c r="A112" s="7" t="s">
        <v>123</v>
      </c>
      <c r="B112" s="15">
        <v>44456</v>
      </c>
      <c r="C112" s="16" t="s">
        <v>305</v>
      </c>
      <c r="D112" s="36"/>
      <c r="E112" s="36">
        <v>5600</v>
      </c>
      <c r="F112" s="14" t="e">
        <f t="shared" si="1"/>
        <v>#REF!</v>
      </c>
      <c r="G112" s="89"/>
      <c r="J112" s="6"/>
      <c r="K112" s="3"/>
    </row>
    <row r="113" spans="1:20" ht="21.95" customHeight="1" x14ac:dyDescent="0.3">
      <c r="A113" s="44" t="s">
        <v>124</v>
      </c>
      <c r="B113" s="15">
        <v>44456</v>
      </c>
      <c r="C113" s="16" t="s">
        <v>306</v>
      </c>
      <c r="D113" s="36"/>
      <c r="E113" s="36">
        <v>6000</v>
      </c>
      <c r="F113" s="14" t="e">
        <f t="shared" si="1"/>
        <v>#REF!</v>
      </c>
      <c r="I113" s="5"/>
      <c r="J113" s="6"/>
      <c r="K113" s="3"/>
    </row>
    <row r="114" spans="1:20" s="76" customFormat="1" ht="21.95" customHeight="1" x14ac:dyDescent="0.3">
      <c r="A114" s="7" t="s">
        <v>125</v>
      </c>
      <c r="B114" s="8">
        <v>44456</v>
      </c>
      <c r="C114" s="9" t="s">
        <v>307</v>
      </c>
      <c r="D114" s="108">
        <v>1000</v>
      </c>
      <c r="E114" s="71"/>
      <c r="F114" s="14" t="e">
        <f t="shared" si="1"/>
        <v>#REF!</v>
      </c>
      <c r="G114" s="88"/>
      <c r="H114" s="1"/>
      <c r="I114" s="5" t="s">
        <v>95</v>
      </c>
      <c r="J114" s="6"/>
      <c r="K114" s="3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21.95" customHeight="1" x14ac:dyDescent="0.3">
      <c r="A115" s="7" t="s">
        <v>126</v>
      </c>
      <c r="B115" s="8">
        <v>44456</v>
      </c>
      <c r="C115" s="9" t="s">
        <v>308</v>
      </c>
      <c r="D115" s="71"/>
      <c r="E115" s="71">
        <v>23000</v>
      </c>
      <c r="F115" s="14" t="e">
        <f t="shared" si="1"/>
        <v>#REF!</v>
      </c>
      <c r="I115" s="5"/>
      <c r="J115" s="6"/>
      <c r="K115" s="3"/>
    </row>
    <row r="116" spans="1:20" ht="21.95" customHeight="1" x14ac:dyDescent="0.3">
      <c r="A116" s="7" t="s">
        <v>127</v>
      </c>
      <c r="B116" s="8">
        <v>44456</v>
      </c>
      <c r="C116" s="9" t="s">
        <v>309</v>
      </c>
      <c r="D116" s="71"/>
      <c r="E116" s="71">
        <v>5000</v>
      </c>
      <c r="F116" s="14" t="e">
        <f t="shared" si="1"/>
        <v>#REF!</v>
      </c>
      <c r="I116" s="5" t="s">
        <v>95</v>
      </c>
      <c r="J116" s="6"/>
      <c r="K116" s="3"/>
    </row>
    <row r="117" spans="1:20" s="76" customFormat="1" ht="21.95" customHeight="1" x14ac:dyDescent="0.3">
      <c r="A117" s="7" t="s">
        <v>128</v>
      </c>
      <c r="B117" s="8">
        <v>44456</v>
      </c>
      <c r="C117" s="9" t="s">
        <v>310</v>
      </c>
      <c r="D117" s="108">
        <v>2000</v>
      </c>
      <c r="E117" s="71"/>
      <c r="F117" s="14" t="e">
        <f t="shared" si="1"/>
        <v>#REF!</v>
      </c>
      <c r="G117" s="88"/>
      <c r="H117" s="1"/>
      <c r="I117" s="5"/>
      <c r="J117" s="6"/>
      <c r="K117" s="3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21.95" customHeight="1" x14ac:dyDescent="0.3">
      <c r="A118" s="7" t="s">
        <v>129</v>
      </c>
      <c r="B118" s="8">
        <v>44459</v>
      </c>
      <c r="C118" s="9" t="s">
        <v>311</v>
      </c>
      <c r="D118" s="71"/>
      <c r="E118" s="71">
        <v>33600</v>
      </c>
      <c r="F118" s="14" t="e">
        <f t="shared" si="1"/>
        <v>#REF!</v>
      </c>
      <c r="G118" s="88" t="s">
        <v>314</v>
      </c>
      <c r="I118" s="5"/>
      <c r="J118" s="6"/>
      <c r="K118" s="3"/>
    </row>
    <row r="119" spans="1:20" ht="21.95" customHeight="1" x14ac:dyDescent="0.3">
      <c r="A119" s="7" t="s">
        <v>130</v>
      </c>
      <c r="B119" s="8">
        <v>44459</v>
      </c>
      <c r="C119" s="9" t="s">
        <v>312</v>
      </c>
      <c r="D119" s="71"/>
      <c r="E119" s="71">
        <v>1000</v>
      </c>
      <c r="F119" s="14" t="e">
        <f t="shared" si="1"/>
        <v>#REF!</v>
      </c>
      <c r="I119" s="5"/>
      <c r="J119" s="6"/>
      <c r="K119" s="3"/>
    </row>
    <row r="120" spans="1:20" ht="21.95" customHeight="1" x14ac:dyDescent="0.3">
      <c r="A120" s="7" t="s">
        <v>131</v>
      </c>
      <c r="B120" s="8">
        <v>44459</v>
      </c>
      <c r="C120" s="9" t="s">
        <v>313</v>
      </c>
      <c r="D120" s="71"/>
      <c r="E120" s="71">
        <v>3000</v>
      </c>
      <c r="F120" s="14" t="e">
        <f t="shared" si="1"/>
        <v>#REF!</v>
      </c>
      <c r="I120" s="5"/>
      <c r="J120" s="6"/>
      <c r="K120" s="3"/>
    </row>
    <row r="121" spans="1:20" s="76" customFormat="1" ht="21.95" customHeight="1" x14ac:dyDescent="0.3">
      <c r="A121" s="7" t="s">
        <v>132</v>
      </c>
      <c r="B121" s="8">
        <v>44459</v>
      </c>
      <c r="C121" s="9" t="s">
        <v>315</v>
      </c>
      <c r="D121" s="108">
        <v>2400</v>
      </c>
      <c r="E121" s="71"/>
      <c r="F121" s="14" t="e">
        <f t="shared" si="1"/>
        <v>#REF!</v>
      </c>
      <c r="G121" s="88"/>
      <c r="H121" s="1"/>
      <c r="I121" s="5"/>
      <c r="J121" s="6"/>
      <c r="K121" s="3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21.95" customHeight="1" x14ac:dyDescent="0.3">
      <c r="A122" s="44" t="s">
        <v>133</v>
      </c>
      <c r="B122" s="15">
        <v>44460</v>
      </c>
      <c r="C122" s="16" t="s">
        <v>319</v>
      </c>
      <c r="D122" s="36"/>
      <c r="E122" s="36">
        <v>28200</v>
      </c>
      <c r="F122" s="14" t="e">
        <f t="shared" si="1"/>
        <v>#REF!</v>
      </c>
      <c r="I122" s="5"/>
      <c r="J122" s="6"/>
      <c r="K122" s="3"/>
    </row>
    <row r="123" spans="1:20" ht="21.95" customHeight="1" x14ac:dyDescent="0.3">
      <c r="A123" s="44" t="s">
        <v>134</v>
      </c>
      <c r="B123" s="15">
        <v>44460</v>
      </c>
      <c r="C123" s="16" t="s">
        <v>317</v>
      </c>
      <c r="D123" s="36"/>
      <c r="E123" s="36">
        <v>5300</v>
      </c>
      <c r="F123" s="14" t="e">
        <f t="shared" si="1"/>
        <v>#REF!</v>
      </c>
      <c r="I123" s="5"/>
      <c r="J123" s="6"/>
      <c r="K123" s="3"/>
    </row>
    <row r="124" spans="1:20" ht="21.95" customHeight="1" x14ac:dyDescent="0.3">
      <c r="A124" s="7" t="s">
        <v>135</v>
      </c>
      <c r="B124" s="15">
        <v>44460</v>
      </c>
      <c r="C124" s="16" t="s">
        <v>318</v>
      </c>
      <c r="D124" s="36"/>
      <c r="E124" s="36">
        <v>2000</v>
      </c>
      <c r="F124" s="14" t="e">
        <f t="shared" si="1"/>
        <v>#REF!</v>
      </c>
      <c r="I124" s="5"/>
      <c r="J124" s="6"/>
      <c r="K124" s="3"/>
    </row>
    <row r="125" spans="1:20" ht="21.95" customHeight="1" x14ac:dyDescent="0.3">
      <c r="A125" s="44" t="s">
        <v>136</v>
      </c>
      <c r="B125" s="15">
        <v>44460</v>
      </c>
      <c r="C125" s="16" t="s">
        <v>320</v>
      </c>
      <c r="D125" s="36"/>
      <c r="E125" s="36">
        <v>1000</v>
      </c>
      <c r="F125" s="14" t="e">
        <f t="shared" si="1"/>
        <v>#REF!</v>
      </c>
      <c r="I125" s="5"/>
      <c r="J125" s="6"/>
      <c r="K125" s="3"/>
    </row>
    <row r="126" spans="1:20" ht="21.95" customHeight="1" x14ac:dyDescent="0.3">
      <c r="A126" s="44" t="s">
        <v>137</v>
      </c>
      <c r="B126" s="15">
        <v>44460</v>
      </c>
      <c r="C126" s="16" t="s">
        <v>316</v>
      </c>
      <c r="D126" s="36"/>
      <c r="E126" s="71">
        <v>3000</v>
      </c>
      <c r="F126" s="14" t="e">
        <f t="shared" si="1"/>
        <v>#REF!</v>
      </c>
      <c r="I126" s="5"/>
      <c r="J126" s="6"/>
      <c r="K126" s="3"/>
    </row>
    <row r="127" spans="1:20" ht="21.95" customHeight="1" x14ac:dyDescent="0.3">
      <c r="A127" s="7" t="s">
        <v>138</v>
      </c>
      <c r="B127" s="15">
        <v>44460</v>
      </c>
      <c r="C127" s="16" t="s">
        <v>307</v>
      </c>
      <c r="D127" s="36">
        <v>1500</v>
      </c>
      <c r="E127" s="36"/>
      <c r="F127" s="14" t="e">
        <f t="shared" si="1"/>
        <v>#REF!</v>
      </c>
      <c r="I127" s="5"/>
      <c r="J127" s="6"/>
      <c r="K127" s="3"/>
    </row>
    <row r="128" spans="1:20" ht="21.95" customHeight="1" x14ac:dyDescent="0.3">
      <c r="A128" s="44" t="s">
        <v>139</v>
      </c>
      <c r="B128" s="15">
        <v>44460</v>
      </c>
      <c r="C128" s="16" t="s">
        <v>321</v>
      </c>
      <c r="D128" s="36"/>
      <c r="E128" s="108">
        <v>10600</v>
      </c>
      <c r="F128" s="14" t="e">
        <f t="shared" si="1"/>
        <v>#REF!</v>
      </c>
      <c r="G128" s="88">
        <v>4700</v>
      </c>
      <c r="I128" s="5"/>
      <c r="J128" s="6"/>
      <c r="K128" s="3"/>
    </row>
    <row r="129" spans="1:20" ht="21.95" customHeight="1" x14ac:dyDescent="0.3">
      <c r="A129" s="44" t="s">
        <v>140</v>
      </c>
      <c r="B129" s="15">
        <v>44460</v>
      </c>
      <c r="C129" s="16" t="s">
        <v>322</v>
      </c>
      <c r="D129" s="36">
        <v>6500</v>
      </c>
      <c r="E129" s="36"/>
      <c r="F129" s="14" t="e">
        <f t="shared" si="1"/>
        <v>#REF!</v>
      </c>
      <c r="I129" s="5"/>
      <c r="J129" s="6"/>
      <c r="K129" s="3"/>
    </row>
    <row r="130" spans="1:20" ht="21.95" customHeight="1" x14ac:dyDescent="0.3">
      <c r="A130" s="7" t="s">
        <v>141</v>
      </c>
      <c r="B130" s="15">
        <v>44460</v>
      </c>
      <c r="C130" s="16" t="s">
        <v>323</v>
      </c>
      <c r="D130" s="36"/>
      <c r="E130" s="36">
        <v>5300</v>
      </c>
      <c r="F130" s="14" t="e">
        <f t="shared" si="1"/>
        <v>#REF!</v>
      </c>
      <c r="I130" s="5"/>
      <c r="J130" s="6"/>
      <c r="K130" s="3"/>
    </row>
    <row r="131" spans="1:20" ht="21.95" customHeight="1" x14ac:dyDescent="0.3">
      <c r="A131" s="44" t="s">
        <v>142</v>
      </c>
      <c r="B131" s="15">
        <v>44460</v>
      </c>
      <c r="C131" s="16" t="s">
        <v>324</v>
      </c>
      <c r="D131" s="36"/>
      <c r="E131" s="36">
        <v>20480</v>
      </c>
      <c r="F131" s="14" t="e">
        <f t="shared" si="1"/>
        <v>#REF!</v>
      </c>
      <c r="I131" s="5"/>
      <c r="J131" s="6"/>
      <c r="K131" s="3"/>
    </row>
    <row r="132" spans="1:20" ht="21.95" customHeight="1" x14ac:dyDescent="0.3">
      <c r="A132" s="44" t="s">
        <v>143</v>
      </c>
      <c r="B132" s="15">
        <v>44460</v>
      </c>
      <c r="C132" s="16" t="s">
        <v>325</v>
      </c>
      <c r="D132" s="36"/>
      <c r="E132" s="36">
        <v>1500</v>
      </c>
      <c r="F132" s="14" t="e">
        <f t="shared" si="1"/>
        <v>#REF!</v>
      </c>
      <c r="I132" s="5"/>
      <c r="J132" s="6"/>
      <c r="K132" s="3"/>
    </row>
    <row r="133" spans="1:20" ht="21.95" customHeight="1" x14ac:dyDescent="0.3">
      <c r="A133" s="7" t="s">
        <v>144</v>
      </c>
      <c r="B133" s="15">
        <v>44460</v>
      </c>
      <c r="C133" s="16" t="s">
        <v>326</v>
      </c>
      <c r="D133" s="36"/>
      <c r="E133" s="36">
        <v>15750</v>
      </c>
      <c r="F133" s="14" t="e">
        <f t="shared" si="1"/>
        <v>#REF!</v>
      </c>
      <c r="I133" s="5"/>
      <c r="J133" s="6"/>
      <c r="K133" s="3"/>
    </row>
    <row r="134" spans="1:20" ht="21.95" customHeight="1" x14ac:dyDescent="0.3">
      <c r="A134" s="44" t="s">
        <v>145</v>
      </c>
      <c r="B134" s="15">
        <v>44460</v>
      </c>
      <c r="C134" s="16" t="s">
        <v>329</v>
      </c>
      <c r="D134" s="36"/>
      <c r="E134" s="36">
        <v>23000</v>
      </c>
      <c r="F134" s="14" t="e">
        <f t="shared" si="1"/>
        <v>#REF!</v>
      </c>
      <c r="I134" s="5"/>
      <c r="J134" s="6"/>
      <c r="K134" s="3"/>
    </row>
    <row r="135" spans="1:20" ht="21.95" customHeight="1" x14ac:dyDescent="0.3">
      <c r="A135" s="44" t="s">
        <v>146</v>
      </c>
      <c r="B135" s="15">
        <v>44460</v>
      </c>
      <c r="C135" s="16" t="s">
        <v>327</v>
      </c>
      <c r="D135" s="36"/>
      <c r="E135" s="36">
        <v>5000</v>
      </c>
      <c r="F135" s="14" t="e">
        <f t="shared" si="1"/>
        <v>#REF!</v>
      </c>
      <c r="I135" s="5"/>
      <c r="J135" s="6"/>
      <c r="K135" s="3"/>
    </row>
    <row r="136" spans="1:20" ht="21.95" customHeight="1" x14ac:dyDescent="0.3">
      <c r="A136" s="7" t="s">
        <v>147</v>
      </c>
      <c r="B136" s="15">
        <v>44460</v>
      </c>
      <c r="C136" s="16" t="s">
        <v>328</v>
      </c>
      <c r="D136" s="36"/>
      <c r="E136" s="36">
        <v>25500</v>
      </c>
      <c r="F136" s="14" t="e">
        <f t="shared" si="1"/>
        <v>#REF!</v>
      </c>
      <c r="G136" s="88" t="s">
        <v>349</v>
      </c>
      <c r="I136" s="5"/>
      <c r="J136" s="6"/>
      <c r="K136" s="3"/>
    </row>
    <row r="137" spans="1:20" ht="21.95" customHeight="1" x14ac:dyDescent="0.3">
      <c r="A137" s="44" t="s">
        <v>148</v>
      </c>
      <c r="B137" s="15">
        <v>44461</v>
      </c>
      <c r="C137" s="16" t="s">
        <v>331</v>
      </c>
      <c r="D137" s="108">
        <v>500000</v>
      </c>
      <c r="E137" s="36"/>
      <c r="F137" s="14" t="e">
        <f t="shared" ref="F137:F159" si="2">+F136+D137-E137</f>
        <v>#REF!</v>
      </c>
      <c r="I137" s="5"/>
      <c r="J137" s="6"/>
      <c r="K137" s="3"/>
    </row>
    <row r="138" spans="1:20" ht="21.95" customHeight="1" x14ac:dyDescent="0.3">
      <c r="A138" s="44" t="s">
        <v>149</v>
      </c>
      <c r="B138" s="15">
        <v>44461</v>
      </c>
      <c r="C138" s="16" t="s">
        <v>332</v>
      </c>
      <c r="D138" s="36"/>
      <c r="E138" s="36">
        <v>35000</v>
      </c>
      <c r="F138" s="14" t="e">
        <f t="shared" si="2"/>
        <v>#REF!</v>
      </c>
      <c r="I138" s="5"/>
      <c r="J138" s="6"/>
      <c r="K138" s="3"/>
    </row>
    <row r="139" spans="1:20" ht="21.95" customHeight="1" x14ac:dyDescent="0.3">
      <c r="A139" s="44" t="s">
        <v>174</v>
      </c>
      <c r="B139" s="15">
        <v>44461</v>
      </c>
      <c r="C139" s="68" t="s">
        <v>334</v>
      </c>
      <c r="D139" s="36"/>
      <c r="E139" s="36">
        <v>30000</v>
      </c>
      <c r="F139" s="14" t="e">
        <f t="shared" si="2"/>
        <v>#REF!</v>
      </c>
      <c r="G139" s="88" t="s">
        <v>356</v>
      </c>
      <c r="I139" s="5"/>
      <c r="J139" s="6"/>
      <c r="K139" s="3"/>
    </row>
    <row r="140" spans="1:20" ht="21.95" customHeight="1" x14ac:dyDescent="0.3">
      <c r="A140" s="44" t="s">
        <v>175</v>
      </c>
      <c r="B140" s="15">
        <v>44461</v>
      </c>
      <c r="C140" s="68" t="s">
        <v>333</v>
      </c>
      <c r="D140" s="36">
        <v>47200</v>
      </c>
      <c r="E140" s="36"/>
      <c r="F140" s="14" t="e">
        <f t="shared" si="2"/>
        <v>#REF!</v>
      </c>
      <c r="I140" s="5"/>
      <c r="J140" s="6"/>
      <c r="K140" s="3"/>
    </row>
    <row r="141" spans="1:20" ht="21.95" customHeight="1" x14ac:dyDescent="0.3">
      <c r="A141" s="44"/>
      <c r="B141" s="15">
        <v>44461</v>
      </c>
      <c r="C141" s="68" t="s">
        <v>345</v>
      </c>
      <c r="D141" s="36"/>
      <c r="E141" s="36">
        <v>25000</v>
      </c>
      <c r="F141" s="14" t="e">
        <f t="shared" si="2"/>
        <v>#REF!</v>
      </c>
      <c r="I141" s="5"/>
      <c r="J141" s="6"/>
      <c r="K141" s="3"/>
    </row>
    <row r="142" spans="1:20" s="84" customFormat="1" ht="21.95" customHeight="1" x14ac:dyDescent="0.3">
      <c r="A142" s="72" t="s">
        <v>176</v>
      </c>
      <c r="B142" s="73">
        <v>44462</v>
      </c>
      <c r="C142" s="83" t="s">
        <v>335</v>
      </c>
      <c r="D142" s="74"/>
      <c r="E142" s="74">
        <v>18000</v>
      </c>
      <c r="F142" s="14" t="e">
        <f t="shared" si="2"/>
        <v>#REF!</v>
      </c>
      <c r="G142" s="88" t="s">
        <v>338</v>
      </c>
      <c r="H142" s="1"/>
      <c r="I142" s="5"/>
      <c r="J142" s="6"/>
      <c r="K142" s="3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21.95" customHeight="1" x14ac:dyDescent="0.3">
      <c r="A143" s="44" t="s">
        <v>177</v>
      </c>
      <c r="B143" s="73">
        <v>44462</v>
      </c>
      <c r="C143" s="68" t="s">
        <v>336</v>
      </c>
      <c r="D143" s="36"/>
      <c r="E143" s="36">
        <v>2000</v>
      </c>
      <c r="F143" s="14" t="e">
        <f t="shared" si="2"/>
        <v>#REF!</v>
      </c>
      <c r="I143" s="5"/>
      <c r="J143" s="6"/>
      <c r="K143" s="3"/>
    </row>
    <row r="144" spans="1:20" ht="21.95" customHeight="1" x14ac:dyDescent="0.3">
      <c r="A144" s="44" t="s">
        <v>178</v>
      </c>
      <c r="B144" s="73">
        <v>44462</v>
      </c>
      <c r="C144" s="68" t="s">
        <v>337</v>
      </c>
      <c r="D144" s="36"/>
      <c r="E144" s="36">
        <v>2000</v>
      </c>
      <c r="F144" s="14" t="e">
        <f t="shared" si="2"/>
        <v>#REF!</v>
      </c>
      <c r="I144" s="5"/>
      <c r="J144" s="6"/>
      <c r="K144" s="3"/>
    </row>
    <row r="145" spans="1:11" s="84" customFormat="1" ht="21.95" customHeight="1" x14ac:dyDescent="0.3">
      <c r="A145" s="72" t="s">
        <v>183</v>
      </c>
      <c r="B145" s="73">
        <v>44463</v>
      </c>
      <c r="C145" s="83" t="s">
        <v>339</v>
      </c>
      <c r="D145" s="74"/>
      <c r="E145" s="74">
        <v>20000</v>
      </c>
      <c r="F145" s="14" t="e">
        <f t="shared" si="2"/>
        <v>#REF!</v>
      </c>
      <c r="G145" s="104"/>
      <c r="H145" s="84">
        <v>523520</v>
      </c>
      <c r="I145" s="105"/>
      <c r="J145" s="106"/>
      <c r="K145" s="107"/>
    </row>
    <row r="146" spans="1:11" ht="21.95" customHeight="1" x14ac:dyDescent="0.3">
      <c r="A146" s="44" t="s">
        <v>184</v>
      </c>
      <c r="B146" s="15">
        <v>44463</v>
      </c>
      <c r="C146" s="68" t="s">
        <v>340</v>
      </c>
      <c r="D146" s="36"/>
      <c r="E146" s="36">
        <v>15000</v>
      </c>
      <c r="F146" s="14" t="e">
        <f t="shared" si="2"/>
        <v>#REF!</v>
      </c>
      <c r="H146" s="23" t="e">
        <f>-F144</f>
        <v>#REF!</v>
      </c>
      <c r="I146" s="5"/>
      <c r="J146" s="6"/>
      <c r="K146" s="3"/>
    </row>
    <row r="147" spans="1:11" ht="21.95" customHeight="1" x14ac:dyDescent="0.3">
      <c r="A147" s="44" t="s">
        <v>185</v>
      </c>
      <c r="B147" s="73">
        <v>44463</v>
      </c>
      <c r="C147" s="68" t="s">
        <v>343</v>
      </c>
      <c r="D147" s="36"/>
      <c r="E147" s="36">
        <v>60000</v>
      </c>
      <c r="F147" s="14" t="e">
        <f t="shared" si="2"/>
        <v>#REF!</v>
      </c>
      <c r="H147" s="1" t="e">
        <f>SUM(H145:H146)</f>
        <v>#REF!</v>
      </c>
      <c r="I147" s="5"/>
      <c r="J147" s="6"/>
      <c r="K147" s="3"/>
    </row>
    <row r="148" spans="1:11" ht="21.95" customHeight="1" x14ac:dyDescent="0.3">
      <c r="A148" s="44" t="s">
        <v>186</v>
      </c>
      <c r="B148" s="15">
        <v>44463</v>
      </c>
      <c r="C148" s="68" t="s">
        <v>341</v>
      </c>
      <c r="D148" s="36"/>
      <c r="E148" s="36">
        <v>100000</v>
      </c>
      <c r="F148" s="14" t="e">
        <f t="shared" si="2"/>
        <v>#REF!</v>
      </c>
      <c r="I148" s="5"/>
      <c r="J148" s="6"/>
      <c r="K148" s="3"/>
    </row>
    <row r="149" spans="1:11" ht="21.95" customHeight="1" x14ac:dyDescent="0.3">
      <c r="A149" s="44" t="s">
        <v>187</v>
      </c>
      <c r="B149" s="15">
        <v>44463</v>
      </c>
      <c r="C149" s="68" t="s">
        <v>342</v>
      </c>
      <c r="D149" s="36"/>
      <c r="E149" s="36">
        <v>34500</v>
      </c>
      <c r="F149" s="14" t="e">
        <f t="shared" si="2"/>
        <v>#REF!</v>
      </c>
      <c r="G149" s="88" t="s">
        <v>352</v>
      </c>
      <c r="I149" s="5"/>
      <c r="J149" s="6"/>
      <c r="K149" s="3"/>
    </row>
    <row r="150" spans="1:11" ht="21.95" customHeight="1" x14ac:dyDescent="0.3">
      <c r="A150" s="44" t="s">
        <v>188</v>
      </c>
      <c r="B150" s="15">
        <v>44463</v>
      </c>
      <c r="C150" s="68" t="s">
        <v>344</v>
      </c>
      <c r="D150" s="36"/>
      <c r="E150" s="108">
        <v>2000</v>
      </c>
      <c r="F150" s="14" t="e">
        <f t="shared" si="2"/>
        <v>#REF!</v>
      </c>
      <c r="I150" s="5"/>
      <c r="J150" s="6"/>
      <c r="K150" s="3"/>
    </row>
    <row r="151" spans="1:11" ht="21.95" customHeight="1" x14ac:dyDescent="0.3">
      <c r="A151" s="44" t="s">
        <v>189</v>
      </c>
      <c r="B151" s="15">
        <v>44463</v>
      </c>
      <c r="C151" s="68" t="s">
        <v>347</v>
      </c>
      <c r="D151" s="36"/>
      <c r="E151" s="36">
        <v>7500</v>
      </c>
      <c r="F151" s="14" t="e">
        <f t="shared" si="2"/>
        <v>#REF!</v>
      </c>
      <c r="G151" s="88" t="s">
        <v>348</v>
      </c>
      <c r="I151" s="5"/>
      <c r="J151" s="6"/>
      <c r="K151" s="3"/>
    </row>
    <row r="152" spans="1:11" ht="21.95" customHeight="1" x14ac:dyDescent="0.3">
      <c r="A152" s="44" t="s">
        <v>190</v>
      </c>
      <c r="B152" s="15">
        <v>44463</v>
      </c>
      <c r="C152" s="68" t="s">
        <v>346</v>
      </c>
      <c r="D152" s="36">
        <v>1000</v>
      </c>
      <c r="E152" s="36"/>
      <c r="F152" s="14" t="e">
        <f t="shared" si="2"/>
        <v>#REF!</v>
      </c>
      <c r="I152" s="5"/>
      <c r="J152" s="6"/>
      <c r="K152" s="3"/>
    </row>
    <row r="153" spans="1:11" ht="21.95" customHeight="1" x14ac:dyDescent="0.3">
      <c r="A153" s="44" t="s">
        <v>193</v>
      </c>
      <c r="B153" s="15" t="s">
        <v>354</v>
      </c>
      <c r="C153" s="68" t="s">
        <v>350</v>
      </c>
      <c r="D153" s="36"/>
      <c r="E153" s="36">
        <v>2000</v>
      </c>
      <c r="F153" s="14" t="e">
        <f t="shared" si="2"/>
        <v>#REF!</v>
      </c>
      <c r="I153" s="5"/>
      <c r="J153" s="6"/>
      <c r="K153" s="3"/>
    </row>
    <row r="154" spans="1:11" ht="21.95" customHeight="1" x14ac:dyDescent="0.3">
      <c r="A154" s="44" t="s">
        <v>191</v>
      </c>
      <c r="B154" s="15">
        <v>44463</v>
      </c>
      <c r="C154" s="68" t="s">
        <v>353</v>
      </c>
      <c r="D154" s="36"/>
      <c r="E154" s="36">
        <v>5000</v>
      </c>
      <c r="F154" s="14" t="e">
        <f t="shared" si="2"/>
        <v>#REF!</v>
      </c>
      <c r="G154" s="88" t="s">
        <v>351</v>
      </c>
      <c r="I154" s="5"/>
      <c r="J154" s="6"/>
      <c r="K154" s="3"/>
    </row>
    <row r="155" spans="1:11" ht="21.95" customHeight="1" x14ac:dyDescent="0.3">
      <c r="A155" s="44" t="s">
        <v>192</v>
      </c>
      <c r="B155" s="15">
        <v>44464</v>
      </c>
      <c r="C155" s="68" t="s">
        <v>355</v>
      </c>
      <c r="D155" s="36">
        <v>500</v>
      </c>
      <c r="E155" s="36"/>
      <c r="F155" s="14" t="e">
        <f t="shared" si="2"/>
        <v>#REF!</v>
      </c>
      <c r="I155" s="5"/>
      <c r="J155" s="6"/>
      <c r="K155" s="3"/>
    </row>
    <row r="156" spans="1:11" s="115" customFormat="1" ht="21.95" customHeight="1" x14ac:dyDescent="0.3">
      <c r="A156" s="124"/>
      <c r="B156" s="112"/>
      <c r="C156" s="113" t="s">
        <v>286</v>
      </c>
      <c r="D156" s="114">
        <v>500000</v>
      </c>
      <c r="E156" s="114"/>
      <c r="F156" s="125" t="e">
        <f t="shared" si="2"/>
        <v>#REF!</v>
      </c>
      <c r="G156" s="150"/>
      <c r="I156" s="116"/>
      <c r="J156" s="117"/>
      <c r="K156" s="118"/>
    </row>
    <row r="157" spans="1:11" s="115" customFormat="1" ht="21.95" customHeight="1" x14ac:dyDescent="0.3">
      <c r="A157" s="124"/>
      <c r="B157" s="112"/>
      <c r="C157" s="113" t="s">
        <v>357</v>
      </c>
      <c r="D157" s="114"/>
      <c r="E157" s="114">
        <v>200000</v>
      </c>
      <c r="F157" s="125" t="e">
        <f t="shared" si="2"/>
        <v>#REF!</v>
      </c>
      <c r="G157" s="150"/>
      <c r="I157" s="116"/>
      <c r="J157" s="117"/>
      <c r="K157" s="118"/>
    </row>
    <row r="158" spans="1:11" ht="21.95" customHeight="1" x14ac:dyDescent="0.3">
      <c r="A158" s="44"/>
      <c r="B158" s="15"/>
      <c r="C158" s="68" t="s">
        <v>358</v>
      </c>
      <c r="D158" s="36"/>
      <c r="E158" s="36">
        <v>3000</v>
      </c>
      <c r="F158" s="14" t="e">
        <f t="shared" si="2"/>
        <v>#REF!</v>
      </c>
      <c r="I158" s="5"/>
      <c r="J158" s="6"/>
      <c r="K158" s="3"/>
    </row>
    <row r="159" spans="1:11" ht="21.95" customHeight="1" x14ac:dyDescent="0.3">
      <c r="A159" s="44" t="s">
        <v>194</v>
      </c>
      <c r="B159" s="15"/>
      <c r="C159" s="68"/>
      <c r="D159" s="36">
        <v>1100</v>
      </c>
      <c r="E159" s="36"/>
      <c r="F159" s="14" t="e">
        <f t="shared" si="2"/>
        <v>#REF!</v>
      </c>
      <c r="I159" s="5"/>
      <c r="J159" s="6"/>
      <c r="K159" s="3"/>
    </row>
    <row r="160" spans="1:11" ht="19.5" customHeight="1" x14ac:dyDescent="0.25">
      <c r="A160" s="389" t="s">
        <v>171</v>
      </c>
      <c r="B160" s="390"/>
      <c r="C160" s="391"/>
      <c r="D160" s="17" t="e">
        <f>SUM(D7:D159)</f>
        <v>#REF!</v>
      </c>
      <c r="E160" s="37">
        <f>SUM(E7:E159)</f>
        <v>5012380</v>
      </c>
      <c r="F160" s="17" t="e">
        <f>+D160-E160</f>
        <v>#REF!</v>
      </c>
    </row>
    <row r="163" spans="2:8" x14ac:dyDescent="0.25">
      <c r="H163" s="1" t="s">
        <v>95</v>
      </c>
    </row>
    <row r="165" spans="2:8" ht="18.75" x14ac:dyDescent="0.3">
      <c r="B165" s="30" t="s">
        <v>84</v>
      </c>
      <c r="C165" s="31"/>
      <c r="D165" s="32" t="s">
        <v>26</v>
      </c>
      <c r="E165" s="38"/>
      <c r="F165" s="28"/>
    </row>
    <row r="166" spans="2:8" ht="21" x14ac:dyDescent="0.35">
      <c r="B166" s="20"/>
      <c r="C166" s="20"/>
      <c r="D166" s="20"/>
      <c r="E166" s="39"/>
      <c r="F166" s="19"/>
    </row>
    <row r="167" spans="2:8" ht="21" x14ac:dyDescent="0.35">
      <c r="B167" s="20"/>
      <c r="C167" s="20"/>
      <c r="D167" s="20"/>
      <c r="E167" s="39"/>
      <c r="F167" s="19"/>
    </row>
    <row r="168" spans="2:8" ht="21" x14ac:dyDescent="0.35">
      <c r="B168" s="20"/>
      <c r="C168" s="20"/>
      <c r="D168" s="20"/>
      <c r="E168" s="39"/>
      <c r="F168" s="19"/>
    </row>
    <row r="169" spans="2:8" ht="21" x14ac:dyDescent="0.35">
      <c r="B169" s="20"/>
      <c r="C169" s="18"/>
      <c r="D169" s="20"/>
      <c r="E169" s="39" t="s">
        <v>95</v>
      </c>
      <c r="F169" s="19"/>
    </row>
    <row r="170" spans="2:8" ht="18.75" x14ac:dyDescent="0.3">
      <c r="B170" s="27" t="s">
        <v>27</v>
      </c>
      <c r="C170" s="12"/>
      <c r="D170" s="27" t="s">
        <v>83</v>
      </c>
      <c r="E170" s="40"/>
      <c r="F170" s="28"/>
    </row>
    <row r="171" spans="2:8" ht="18.75" x14ac:dyDescent="0.25">
      <c r="B171" s="29"/>
      <c r="C171" s="29"/>
      <c r="D171" s="28"/>
      <c r="E171" s="41"/>
      <c r="F171" s="28"/>
    </row>
    <row r="172" spans="2:8" ht="15.75" x14ac:dyDescent="0.25">
      <c r="B172" s="21"/>
      <c r="C172" s="21"/>
      <c r="D172" s="21"/>
      <c r="E172" s="42"/>
      <c r="F172" s="21"/>
    </row>
    <row r="174" spans="2:8" x14ac:dyDescent="0.25">
      <c r="D174" s="1" t="s">
        <v>95</v>
      </c>
    </row>
  </sheetData>
  <autoFilter ref="A6:F160" xr:uid="{00000000-0009-0000-0000-000003000000}"/>
  <mergeCells count="5">
    <mergeCell ref="A3:E3"/>
    <mergeCell ref="A5:F5"/>
    <mergeCell ref="A160:C160"/>
    <mergeCell ref="G68:G69"/>
    <mergeCell ref="G82:G83"/>
  </mergeCells>
  <pageMargins left="0.2" right="3.937007874015748E-2" top="2.37" bottom="0.51181102362204722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4">
    <tabColor theme="7" tint="0.39997558519241921"/>
  </sheetPr>
  <dimension ref="A3:U175"/>
  <sheetViews>
    <sheetView zoomScale="78" zoomScaleNormal="78" workbookViewId="0">
      <selection activeCell="I34" sqref="I34"/>
    </sheetView>
  </sheetViews>
  <sheetFormatPr baseColWidth="10" defaultColWidth="11.42578125" defaultRowHeight="15" x14ac:dyDescent="0.25"/>
  <cols>
    <col min="1" max="1" width="5.5703125" style="1" customWidth="1"/>
    <col min="2" max="2" width="12.42578125" style="1" customWidth="1"/>
    <col min="3" max="3" width="120.42578125" style="1" customWidth="1"/>
    <col min="4" max="4" width="14.7109375" style="1" customWidth="1"/>
    <col min="5" max="5" width="14.7109375" style="43" customWidth="1"/>
    <col min="6" max="6" width="15.7109375" style="1" customWidth="1"/>
    <col min="7" max="7" width="14.42578125" style="1" bestFit="1" customWidth="1"/>
    <col min="8" max="8" width="13.28515625" style="1" bestFit="1" customWidth="1"/>
    <col min="9" max="9" width="13.5703125" style="1" customWidth="1"/>
    <col min="10" max="16384" width="11.42578125" style="1"/>
  </cols>
  <sheetData>
    <row r="3" spans="1:11" ht="18.75" x14ac:dyDescent="0.3">
      <c r="A3" s="385" t="s">
        <v>173</v>
      </c>
      <c r="B3" s="385"/>
      <c r="C3" s="385"/>
      <c r="D3" s="385"/>
      <c r="E3" s="385"/>
      <c r="F3" s="385"/>
      <c r="I3" s="2"/>
      <c r="J3" s="1" t="s">
        <v>95</v>
      </c>
      <c r="K3" s="3"/>
    </row>
    <row r="4" spans="1:11" ht="18.75" x14ac:dyDescent="0.3">
      <c r="A4" s="22"/>
      <c r="B4" s="22"/>
      <c r="C4" s="22"/>
      <c r="D4" s="22"/>
      <c r="E4" s="34"/>
      <c r="I4" s="2"/>
      <c r="K4" s="3"/>
    </row>
    <row r="5" spans="1:11" ht="21" customHeight="1" x14ac:dyDescent="0.3">
      <c r="A5" s="45"/>
      <c r="B5" s="45"/>
      <c r="C5" s="45"/>
      <c r="D5" s="45"/>
      <c r="E5" s="45"/>
      <c r="F5" s="45"/>
      <c r="I5" s="2"/>
      <c r="K5" s="3"/>
    </row>
    <row r="6" spans="1:11" ht="27.75" customHeight="1" x14ac:dyDescent="0.25">
      <c r="A6" s="4" t="s">
        <v>0</v>
      </c>
      <c r="B6" s="4" t="s">
        <v>1</v>
      </c>
      <c r="C6" s="4" t="s">
        <v>2</v>
      </c>
      <c r="D6" s="4" t="s">
        <v>3</v>
      </c>
      <c r="E6" s="35" t="s">
        <v>4</v>
      </c>
      <c r="F6" s="4" t="s">
        <v>5</v>
      </c>
      <c r="G6" s="394" t="s">
        <v>359</v>
      </c>
      <c r="H6" s="396" t="s">
        <v>361</v>
      </c>
      <c r="I6" s="396" t="s">
        <v>362</v>
      </c>
      <c r="J6" s="127"/>
      <c r="K6" s="3"/>
    </row>
    <row r="7" spans="1:11" ht="21.95" customHeight="1" x14ac:dyDescent="0.3">
      <c r="A7" s="7" t="s">
        <v>6</v>
      </c>
      <c r="B7" s="8"/>
      <c r="C7" s="9" t="s">
        <v>7</v>
      </c>
      <c r="D7" s="10" t="e">
        <f>+#REF!</f>
        <v>#REF!</v>
      </c>
      <c r="E7" s="33"/>
      <c r="F7" s="10" t="e">
        <f>+D7</f>
        <v>#REF!</v>
      </c>
      <c r="G7" s="395"/>
      <c r="H7" s="396"/>
      <c r="I7" s="396"/>
      <c r="J7" s="128" t="s">
        <v>360</v>
      </c>
      <c r="K7" s="3"/>
    </row>
    <row r="8" spans="1:11" ht="21.95" customHeight="1" x14ac:dyDescent="0.3">
      <c r="A8" s="7"/>
      <c r="B8" s="8">
        <v>44502</v>
      </c>
      <c r="C8" s="9" t="s">
        <v>390</v>
      </c>
      <c r="D8" s="149">
        <v>2500000</v>
      </c>
      <c r="E8" s="33"/>
      <c r="F8" s="143" t="e">
        <f>F7+D8-E8</f>
        <v>#REF!</v>
      </c>
      <c r="G8" s="120"/>
      <c r="H8" s="130"/>
      <c r="I8" s="130"/>
      <c r="J8" s="12"/>
      <c r="K8" s="3"/>
    </row>
    <row r="9" spans="1:11" ht="21.95" customHeight="1" x14ac:dyDescent="0.3">
      <c r="A9" s="7" t="s">
        <v>8</v>
      </c>
      <c r="B9" s="15">
        <v>44502</v>
      </c>
      <c r="C9" s="16" t="s">
        <v>367</v>
      </c>
      <c r="D9" s="13"/>
      <c r="E9" s="148">
        <v>35000</v>
      </c>
      <c r="F9" s="143" t="e">
        <f t="shared" ref="F9:F66" si="0">F8+D9-E9</f>
        <v>#REF!</v>
      </c>
      <c r="G9" s="120"/>
      <c r="H9" s="130"/>
      <c r="I9" s="130"/>
      <c r="J9" s="6"/>
      <c r="K9" s="3"/>
    </row>
    <row r="10" spans="1:11" ht="21.95" customHeight="1" x14ac:dyDescent="0.3">
      <c r="A10" s="7" t="s">
        <v>9</v>
      </c>
      <c r="B10" s="15">
        <v>44502</v>
      </c>
      <c r="C10" s="16" t="s">
        <v>365</v>
      </c>
      <c r="D10" s="14"/>
      <c r="E10" s="148">
        <v>20500</v>
      </c>
      <c r="F10" s="143" t="e">
        <f t="shared" si="0"/>
        <v>#REF!</v>
      </c>
      <c r="G10" s="120"/>
      <c r="H10" s="130"/>
      <c r="I10" s="130"/>
      <c r="J10" s="6"/>
      <c r="K10" s="3"/>
    </row>
    <row r="11" spans="1:11" ht="21.95" customHeight="1" x14ac:dyDescent="0.3">
      <c r="A11" s="7" t="s">
        <v>10</v>
      </c>
      <c r="B11" s="15">
        <v>44502</v>
      </c>
      <c r="C11" s="16" t="s">
        <v>366</v>
      </c>
      <c r="D11" s="14"/>
      <c r="E11" s="148">
        <v>25000</v>
      </c>
      <c r="F11" s="143" t="e">
        <f t="shared" si="0"/>
        <v>#REF!</v>
      </c>
      <c r="G11" s="120"/>
      <c r="H11" s="130"/>
      <c r="I11" s="130"/>
      <c r="J11" s="6"/>
      <c r="K11" s="3"/>
    </row>
    <row r="12" spans="1:11" ht="21.95" customHeight="1" x14ac:dyDescent="0.3">
      <c r="A12" s="7" t="s">
        <v>11</v>
      </c>
      <c r="B12" s="15">
        <v>44502</v>
      </c>
      <c r="C12" s="16" t="s">
        <v>369</v>
      </c>
      <c r="D12" s="14"/>
      <c r="E12" s="148">
        <v>60000</v>
      </c>
      <c r="F12" s="143" t="e">
        <f t="shared" si="0"/>
        <v>#REF!</v>
      </c>
      <c r="G12" s="120"/>
      <c r="H12" s="130"/>
      <c r="I12" s="130"/>
      <c r="J12" s="6"/>
      <c r="K12" s="3"/>
    </row>
    <row r="13" spans="1:11" ht="21.95" customHeight="1" x14ac:dyDescent="0.3">
      <c r="A13" s="7" t="s">
        <v>12</v>
      </c>
      <c r="B13" s="15">
        <v>44502</v>
      </c>
      <c r="C13" s="16" t="s">
        <v>368</v>
      </c>
      <c r="D13" s="36"/>
      <c r="E13" s="148">
        <v>87000</v>
      </c>
      <c r="F13" s="143" t="e">
        <f t="shared" si="0"/>
        <v>#REF!</v>
      </c>
      <c r="G13" s="120"/>
      <c r="H13" s="121"/>
      <c r="I13" s="121"/>
      <c r="J13" s="6"/>
      <c r="K13" s="3"/>
    </row>
    <row r="14" spans="1:11" ht="21.95" customHeight="1" x14ac:dyDescent="0.3">
      <c r="A14" s="7" t="s">
        <v>13</v>
      </c>
      <c r="B14" s="15">
        <v>44502</v>
      </c>
      <c r="C14" s="16" t="s">
        <v>370</v>
      </c>
      <c r="D14" s="14"/>
      <c r="E14" s="148">
        <v>60000</v>
      </c>
      <c r="F14" s="143" t="e">
        <f t="shared" si="0"/>
        <v>#REF!</v>
      </c>
      <c r="G14" s="120"/>
      <c r="H14" s="121"/>
      <c r="I14" s="121"/>
      <c r="J14" s="6"/>
      <c r="K14" s="3"/>
    </row>
    <row r="15" spans="1:11" ht="21.95" customHeight="1" x14ac:dyDescent="0.25">
      <c r="A15" s="7" t="s">
        <v>14</v>
      </c>
      <c r="B15" s="15">
        <v>44502</v>
      </c>
      <c r="C15" s="16" t="s">
        <v>371</v>
      </c>
      <c r="D15" s="14"/>
      <c r="E15" s="148">
        <v>94325</v>
      </c>
      <c r="F15" s="143" t="e">
        <f t="shared" si="0"/>
        <v>#REF!</v>
      </c>
      <c r="G15" s="120"/>
      <c r="H15" s="121"/>
      <c r="I15" s="121"/>
      <c r="K15" s="3"/>
    </row>
    <row r="16" spans="1:11" ht="21.95" customHeight="1" x14ac:dyDescent="0.25">
      <c r="A16" s="7" t="s">
        <v>15</v>
      </c>
      <c r="B16" s="15">
        <v>44502</v>
      </c>
      <c r="C16" s="16" t="s">
        <v>372</v>
      </c>
      <c r="D16" s="14"/>
      <c r="E16" s="148">
        <v>71800</v>
      </c>
      <c r="F16" s="143" t="e">
        <f t="shared" si="0"/>
        <v>#REF!</v>
      </c>
      <c r="G16" s="120"/>
      <c r="H16" s="121"/>
      <c r="I16" s="121"/>
      <c r="K16" s="3"/>
    </row>
    <row r="17" spans="1:11" ht="21.95" customHeight="1" x14ac:dyDescent="0.25">
      <c r="A17" s="7" t="s">
        <v>16</v>
      </c>
      <c r="B17" s="15">
        <v>44502</v>
      </c>
      <c r="C17" s="16" t="s">
        <v>373</v>
      </c>
      <c r="D17" s="14"/>
      <c r="E17" s="148">
        <v>40000</v>
      </c>
      <c r="F17" s="143" t="e">
        <f t="shared" si="0"/>
        <v>#REF!</v>
      </c>
      <c r="G17" s="120"/>
      <c r="H17" s="121"/>
      <c r="I17" s="121"/>
      <c r="K17" s="3"/>
    </row>
    <row r="18" spans="1:11" ht="21.95" customHeight="1" x14ac:dyDescent="0.25">
      <c r="A18" s="7" t="s">
        <v>18</v>
      </c>
      <c r="B18" s="15">
        <v>44502</v>
      </c>
      <c r="C18" s="16" t="s">
        <v>374</v>
      </c>
      <c r="D18" s="14"/>
      <c r="E18" s="148">
        <v>100000</v>
      </c>
      <c r="F18" s="143" t="e">
        <f>#REF!+D18-E18</f>
        <v>#REF!</v>
      </c>
      <c r="G18" s="120"/>
      <c r="H18" s="121"/>
      <c r="I18" s="121"/>
      <c r="K18" s="3"/>
    </row>
    <row r="19" spans="1:11" ht="21.95" customHeight="1" x14ac:dyDescent="0.3">
      <c r="A19" s="7" t="s">
        <v>20</v>
      </c>
      <c r="B19" s="15">
        <v>44502</v>
      </c>
      <c r="C19" s="16" t="s">
        <v>375</v>
      </c>
      <c r="D19" s="36"/>
      <c r="E19" s="148">
        <v>55000</v>
      </c>
      <c r="F19" s="143" t="e">
        <f t="shared" si="0"/>
        <v>#REF!</v>
      </c>
      <c r="G19" s="120"/>
      <c r="H19" s="121"/>
      <c r="I19" s="121"/>
      <c r="J19" s="6"/>
      <c r="K19" s="3"/>
    </row>
    <row r="20" spans="1:11" ht="21.95" customHeight="1" x14ac:dyDescent="0.3">
      <c r="A20" s="7" t="s">
        <v>21</v>
      </c>
      <c r="B20" s="15">
        <v>44502</v>
      </c>
      <c r="C20" s="16" t="s">
        <v>376</v>
      </c>
      <c r="D20" s="36"/>
      <c r="E20" s="148">
        <v>55000</v>
      </c>
      <c r="F20" s="143" t="e">
        <f t="shared" si="0"/>
        <v>#REF!</v>
      </c>
      <c r="G20" s="120"/>
      <c r="H20" s="121"/>
      <c r="I20" s="121"/>
      <c r="J20" s="6"/>
      <c r="K20" s="3"/>
    </row>
    <row r="21" spans="1:11" ht="21.95" customHeight="1" x14ac:dyDescent="0.3">
      <c r="A21" s="7" t="s">
        <v>22</v>
      </c>
      <c r="B21" s="15">
        <v>44502</v>
      </c>
      <c r="C21" s="16" t="s">
        <v>377</v>
      </c>
      <c r="D21" s="36"/>
      <c r="E21" s="148">
        <v>55000</v>
      </c>
      <c r="F21" s="143" t="e">
        <f t="shared" si="0"/>
        <v>#REF!</v>
      </c>
      <c r="G21" s="120"/>
      <c r="H21" s="121"/>
      <c r="I21" s="121"/>
      <c r="J21" s="6"/>
      <c r="K21" s="3"/>
    </row>
    <row r="22" spans="1:11" ht="21.95" customHeight="1" x14ac:dyDescent="0.3">
      <c r="A22" s="7" t="s">
        <v>23</v>
      </c>
      <c r="B22" s="15">
        <v>44502</v>
      </c>
      <c r="C22" s="16" t="s">
        <v>378</v>
      </c>
      <c r="D22" s="36"/>
      <c r="E22" s="148">
        <v>55000</v>
      </c>
      <c r="F22" s="143" t="e">
        <f t="shared" si="0"/>
        <v>#REF!</v>
      </c>
      <c r="G22" s="120"/>
      <c r="H22" s="121"/>
      <c r="I22" s="121"/>
      <c r="J22" s="6"/>
      <c r="K22" s="3"/>
    </row>
    <row r="23" spans="1:11" ht="21.95" customHeight="1" x14ac:dyDescent="0.3">
      <c r="A23" s="7" t="s">
        <v>24</v>
      </c>
      <c r="B23" s="15">
        <v>44502</v>
      </c>
      <c r="C23" s="16" t="s">
        <v>386</v>
      </c>
      <c r="D23" s="36"/>
      <c r="E23" s="148">
        <v>55000</v>
      </c>
      <c r="F23" s="143" t="e">
        <f t="shared" si="0"/>
        <v>#REF!</v>
      </c>
      <c r="G23" s="120"/>
      <c r="H23" s="121"/>
      <c r="I23" s="121"/>
      <c r="J23" s="6"/>
      <c r="K23" s="3"/>
    </row>
    <row r="24" spans="1:11" ht="21.95" customHeight="1" x14ac:dyDescent="0.3">
      <c r="A24" s="7" t="s">
        <v>30</v>
      </c>
      <c r="B24" s="15">
        <v>44502</v>
      </c>
      <c r="C24" s="16" t="s">
        <v>379</v>
      </c>
      <c r="D24" s="36"/>
      <c r="E24" s="148">
        <v>55000</v>
      </c>
      <c r="F24" s="143" t="e">
        <f t="shared" si="0"/>
        <v>#REF!</v>
      </c>
      <c r="G24" s="120"/>
      <c r="H24" s="121"/>
      <c r="I24" s="121"/>
      <c r="J24" s="6"/>
      <c r="K24" s="3"/>
    </row>
    <row r="25" spans="1:11" ht="21.95" customHeight="1" x14ac:dyDescent="0.25">
      <c r="A25" s="7" t="s">
        <v>31</v>
      </c>
      <c r="B25" s="15">
        <v>44502</v>
      </c>
      <c r="C25" s="16" t="s">
        <v>380</v>
      </c>
      <c r="D25" s="36"/>
      <c r="E25" s="148">
        <v>65000</v>
      </c>
      <c r="F25" s="143" t="e">
        <f t="shared" si="0"/>
        <v>#REF!</v>
      </c>
      <c r="G25" s="120"/>
      <c r="H25" s="121"/>
      <c r="I25" s="121"/>
      <c r="J25" s="70"/>
      <c r="K25" s="3"/>
    </row>
    <row r="26" spans="1:11" ht="21.95" customHeight="1" x14ac:dyDescent="0.3">
      <c r="A26" s="7" t="s">
        <v>32</v>
      </c>
      <c r="B26" s="15">
        <v>44502</v>
      </c>
      <c r="C26" s="16" t="s">
        <v>381</v>
      </c>
      <c r="D26" s="36"/>
      <c r="E26" s="148">
        <v>55000</v>
      </c>
      <c r="F26" s="143" t="e">
        <f t="shared" si="0"/>
        <v>#REF!</v>
      </c>
      <c r="G26" s="120"/>
      <c r="H26" s="130"/>
      <c r="I26" s="130"/>
      <c r="J26" s="6"/>
      <c r="K26" s="3"/>
    </row>
    <row r="27" spans="1:11" ht="21.95" customHeight="1" x14ac:dyDescent="0.3">
      <c r="A27" s="7" t="s">
        <v>33</v>
      </c>
      <c r="B27" s="15">
        <v>44502</v>
      </c>
      <c r="C27" s="16" t="s">
        <v>387</v>
      </c>
      <c r="D27" s="36"/>
      <c r="E27" s="148">
        <v>55000</v>
      </c>
      <c r="F27" s="143" t="e">
        <f t="shared" si="0"/>
        <v>#REF!</v>
      </c>
      <c r="G27" s="120"/>
      <c r="H27" s="130"/>
      <c r="I27" s="130"/>
      <c r="J27" s="6"/>
      <c r="K27" s="3"/>
    </row>
    <row r="28" spans="1:11" ht="21.95" customHeight="1" x14ac:dyDescent="0.3">
      <c r="A28" s="7" t="s">
        <v>34</v>
      </c>
      <c r="B28" s="15">
        <v>44502</v>
      </c>
      <c r="C28" s="16" t="s">
        <v>388</v>
      </c>
      <c r="D28" s="36"/>
      <c r="E28" s="148">
        <v>55000</v>
      </c>
      <c r="F28" s="143" t="e">
        <f t="shared" si="0"/>
        <v>#REF!</v>
      </c>
      <c r="G28" s="120"/>
      <c r="H28" s="130"/>
      <c r="I28" s="130"/>
      <c r="J28" s="6"/>
      <c r="K28" s="3"/>
    </row>
    <row r="29" spans="1:11" ht="21.95" customHeight="1" x14ac:dyDescent="0.3">
      <c r="A29" s="7" t="s">
        <v>35</v>
      </c>
      <c r="B29" s="15">
        <v>44502</v>
      </c>
      <c r="C29" s="16" t="s">
        <v>389</v>
      </c>
      <c r="D29" s="36"/>
      <c r="E29" s="148">
        <v>55000</v>
      </c>
      <c r="F29" s="143" t="e">
        <f t="shared" si="0"/>
        <v>#REF!</v>
      </c>
      <c r="G29" s="120"/>
      <c r="H29" s="130"/>
      <c r="I29" s="130"/>
      <c r="J29" s="6"/>
      <c r="K29" s="3"/>
    </row>
    <row r="30" spans="1:11" ht="24.75" customHeight="1" x14ac:dyDescent="0.3">
      <c r="A30" s="7" t="s">
        <v>36</v>
      </c>
      <c r="B30" s="15">
        <v>44502</v>
      </c>
      <c r="C30" s="16" t="s">
        <v>382</v>
      </c>
      <c r="D30" s="36"/>
      <c r="E30" s="148">
        <v>55000</v>
      </c>
      <c r="F30" s="143" t="e">
        <f t="shared" si="0"/>
        <v>#REF!</v>
      </c>
      <c r="G30" s="120"/>
      <c r="H30" s="130"/>
      <c r="I30" s="130"/>
      <c r="J30" s="6"/>
      <c r="K30" s="3"/>
    </row>
    <row r="31" spans="1:11" ht="21.95" customHeight="1" x14ac:dyDescent="0.3">
      <c r="A31" s="7" t="s">
        <v>37</v>
      </c>
      <c r="B31" s="15">
        <v>44502</v>
      </c>
      <c r="C31" s="16" t="s">
        <v>383</v>
      </c>
      <c r="D31" s="36"/>
      <c r="E31" s="148">
        <v>55000</v>
      </c>
      <c r="F31" s="143" t="e">
        <f t="shared" si="0"/>
        <v>#REF!</v>
      </c>
      <c r="G31" s="120"/>
      <c r="H31" s="130"/>
      <c r="I31" s="130"/>
      <c r="J31" s="6"/>
      <c r="K31" s="3"/>
    </row>
    <row r="32" spans="1:11" ht="21.95" customHeight="1" x14ac:dyDescent="0.3">
      <c r="A32" s="7" t="s">
        <v>38</v>
      </c>
      <c r="B32" s="15">
        <v>44502</v>
      </c>
      <c r="C32" s="16" t="s">
        <v>384</v>
      </c>
      <c r="D32" s="36"/>
      <c r="E32" s="148">
        <v>55000</v>
      </c>
      <c r="F32" s="143" t="e">
        <f t="shared" si="0"/>
        <v>#REF!</v>
      </c>
      <c r="G32" s="120"/>
      <c r="H32" s="130"/>
      <c r="I32" s="130"/>
      <c r="J32" s="6"/>
      <c r="K32" s="3"/>
    </row>
    <row r="33" spans="1:21" ht="21.95" customHeight="1" x14ac:dyDescent="0.3">
      <c r="A33" s="7" t="s">
        <v>39</v>
      </c>
      <c r="B33" s="15">
        <v>44502</v>
      </c>
      <c r="C33" s="16" t="s">
        <v>385</v>
      </c>
      <c r="D33" s="36"/>
      <c r="E33" s="148">
        <v>55000</v>
      </c>
      <c r="F33" s="143" t="e">
        <f t="shared" si="0"/>
        <v>#REF!</v>
      </c>
      <c r="G33" s="120"/>
      <c r="H33" s="130"/>
      <c r="I33" s="130"/>
      <c r="J33" s="6"/>
      <c r="K33" s="3"/>
    </row>
    <row r="34" spans="1:21" ht="21.95" customHeight="1" x14ac:dyDescent="0.3">
      <c r="A34" s="7" t="s">
        <v>40</v>
      </c>
      <c r="B34" s="15">
        <v>44502</v>
      </c>
      <c r="C34" s="16" t="s">
        <v>391</v>
      </c>
      <c r="D34" s="14"/>
      <c r="E34" s="148">
        <v>7500</v>
      </c>
      <c r="F34" s="143" t="e">
        <f t="shared" si="0"/>
        <v>#REF!</v>
      </c>
      <c r="G34" s="120"/>
      <c r="H34" s="130"/>
      <c r="I34" s="130"/>
      <c r="J34" s="6"/>
      <c r="K34" s="3" t="s">
        <v>95</v>
      </c>
    </row>
    <row r="35" spans="1:21" ht="21.95" customHeight="1" x14ac:dyDescent="0.3">
      <c r="A35" s="7" t="s">
        <v>41</v>
      </c>
      <c r="B35" s="15">
        <v>44503</v>
      </c>
      <c r="C35" s="16" t="s">
        <v>392</v>
      </c>
      <c r="D35" s="14"/>
      <c r="E35" s="148">
        <v>10000</v>
      </c>
      <c r="F35" s="143" t="e">
        <f t="shared" si="0"/>
        <v>#REF!</v>
      </c>
      <c r="G35" s="120"/>
      <c r="H35" s="130"/>
      <c r="I35" s="130"/>
      <c r="J35" s="6"/>
      <c r="K35" s="3"/>
    </row>
    <row r="36" spans="1:21" ht="21.95" customHeight="1" x14ac:dyDescent="0.3">
      <c r="A36" s="7" t="s">
        <v>44</v>
      </c>
      <c r="B36" s="15">
        <v>44503</v>
      </c>
      <c r="C36" s="16" t="s">
        <v>400</v>
      </c>
      <c r="D36" s="14"/>
      <c r="E36" s="148">
        <v>50000</v>
      </c>
      <c r="F36" s="143" t="e">
        <f t="shared" si="0"/>
        <v>#REF!</v>
      </c>
      <c r="G36" s="120"/>
      <c r="H36" s="130"/>
      <c r="I36" s="130"/>
      <c r="J36" s="6"/>
      <c r="K36" s="3"/>
    </row>
    <row r="37" spans="1:21" ht="21.95" customHeight="1" x14ac:dyDescent="0.3">
      <c r="A37" s="7" t="s">
        <v>43</v>
      </c>
      <c r="B37" s="15">
        <v>44503</v>
      </c>
      <c r="C37" s="16" t="s">
        <v>394</v>
      </c>
      <c r="D37" s="14"/>
      <c r="E37" s="148">
        <v>1500</v>
      </c>
      <c r="F37" s="143" t="e">
        <f>#REF!+D37-E37</f>
        <v>#REF!</v>
      </c>
      <c r="G37" s="120"/>
      <c r="H37" s="120"/>
      <c r="I37" s="144"/>
      <c r="J37" s="6"/>
      <c r="K37" s="3"/>
    </row>
    <row r="38" spans="1:21" ht="21.95" customHeight="1" x14ac:dyDescent="0.3">
      <c r="A38" s="7" t="s">
        <v>45</v>
      </c>
      <c r="B38" s="15">
        <v>44503</v>
      </c>
      <c r="C38" s="16" t="s">
        <v>395</v>
      </c>
      <c r="D38" s="14"/>
      <c r="E38" s="148">
        <v>20000</v>
      </c>
      <c r="F38" s="143" t="e">
        <f t="shared" si="0"/>
        <v>#REF!</v>
      </c>
      <c r="G38" s="120"/>
      <c r="H38" s="130"/>
      <c r="I38" s="130"/>
      <c r="J38" s="6"/>
      <c r="K38"/>
      <c r="L38"/>
      <c r="M38"/>
      <c r="N38"/>
      <c r="O38"/>
      <c r="P38"/>
      <c r="Q38"/>
      <c r="R38"/>
      <c r="S38"/>
      <c r="T38"/>
      <c r="U38"/>
    </row>
    <row r="39" spans="1:21" ht="21.95" customHeight="1" x14ac:dyDescent="0.3">
      <c r="A39" s="7" t="s">
        <v>46</v>
      </c>
      <c r="B39" s="15">
        <v>44503</v>
      </c>
      <c r="C39" s="16" t="s">
        <v>396</v>
      </c>
      <c r="D39" s="13"/>
      <c r="E39" s="148">
        <v>94325</v>
      </c>
      <c r="F39" s="143" t="e">
        <f>#REF!+D39-E39</f>
        <v>#REF!</v>
      </c>
      <c r="G39" s="120"/>
      <c r="H39" s="120"/>
      <c r="I39" s="130"/>
      <c r="J39" s="6"/>
      <c r="K39" s="3"/>
    </row>
    <row r="40" spans="1:21" ht="21.95" customHeight="1" x14ac:dyDescent="0.25">
      <c r="A40" s="7" t="s">
        <v>47</v>
      </c>
      <c r="B40" s="15">
        <v>44503</v>
      </c>
      <c r="C40" s="16" t="s">
        <v>397</v>
      </c>
      <c r="D40" s="13"/>
      <c r="E40" s="148">
        <v>12000</v>
      </c>
      <c r="F40" s="143" t="e">
        <f t="shared" si="0"/>
        <v>#REF!</v>
      </c>
      <c r="G40" s="120"/>
      <c r="H40" s="145"/>
      <c r="I40" s="145"/>
      <c r="J40"/>
      <c r="K40" s="3"/>
    </row>
    <row r="41" spans="1:21" ht="26.25" customHeight="1" x14ac:dyDescent="0.3">
      <c r="A41" s="7" t="s">
        <v>48</v>
      </c>
      <c r="B41" s="15">
        <v>44503</v>
      </c>
      <c r="C41" s="16" t="s">
        <v>398</v>
      </c>
      <c r="D41" s="13"/>
      <c r="E41" s="148">
        <v>84500</v>
      </c>
      <c r="F41" s="143" t="e">
        <f t="shared" si="0"/>
        <v>#REF!</v>
      </c>
      <c r="G41" s="120"/>
      <c r="H41" s="130"/>
      <c r="I41" s="130"/>
      <c r="J41" s="6"/>
      <c r="K41" s="3"/>
    </row>
    <row r="42" spans="1:21" ht="21.95" customHeight="1" x14ac:dyDescent="0.3">
      <c r="A42" s="7" t="s">
        <v>49</v>
      </c>
      <c r="B42" s="15"/>
      <c r="C42" s="16" t="s">
        <v>399</v>
      </c>
      <c r="D42" s="151">
        <v>1232000</v>
      </c>
      <c r="E42" s="148"/>
      <c r="F42" s="143" t="e">
        <f t="shared" si="0"/>
        <v>#REF!</v>
      </c>
      <c r="G42" s="120"/>
      <c r="H42" s="130"/>
      <c r="I42" s="130"/>
      <c r="J42" s="6"/>
      <c r="K42" s="3"/>
    </row>
    <row r="43" spans="1:21" ht="21.95" customHeight="1" x14ac:dyDescent="0.3">
      <c r="A43" s="7" t="s">
        <v>50</v>
      </c>
      <c r="B43" s="15"/>
      <c r="C43" s="16" t="s">
        <v>402</v>
      </c>
      <c r="D43" s="149"/>
      <c r="E43" s="148">
        <v>1232000</v>
      </c>
      <c r="F43" s="143" t="e">
        <f t="shared" si="0"/>
        <v>#REF!</v>
      </c>
      <c r="G43" s="120"/>
      <c r="H43" s="130"/>
      <c r="I43" s="130"/>
      <c r="J43" s="6"/>
      <c r="K43" s="3"/>
    </row>
    <row r="44" spans="1:21" ht="21.95" customHeight="1" x14ac:dyDescent="0.3">
      <c r="A44" s="7"/>
      <c r="B44" s="15"/>
      <c r="C44" s="16" t="s">
        <v>401</v>
      </c>
      <c r="D44" s="149"/>
      <c r="E44" s="148">
        <v>150000</v>
      </c>
      <c r="F44" s="143"/>
      <c r="G44" s="120"/>
      <c r="H44" s="130"/>
      <c r="I44" s="130"/>
      <c r="J44" s="6"/>
      <c r="K44" s="3"/>
    </row>
    <row r="45" spans="1:21" ht="21.95" customHeight="1" x14ac:dyDescent="0.3">
      <c r="A45" s="7" t="s">
        <v>55</v>
      </c>
      <c r="B45" s="126">
        <v>44474</v>
      </c>
      <c r="C45" s="16" t="s">
        <v>403</v>
      </c>
      <c r="D45" s="14"/>
      <c r="E45" s="36">
        <v>101000</v>
      </c>
      <c r="F45" s="143" t="e">
        <f>#REF!+D45-E45</f>
        <v>#REF!</v>
      </c>
      <c r="G45" s="146"/>
      <c r="H45" s="130"/>
      <c r="I45" s="130"/>
      <c r="J45" s="6"/>
      <c r="K45" s="3"/>
    </row>
    <row r="46" spans="1:21" ht="21.95" customHeight="1" x14ac:dyDescent="0.3">
      <c r="A46" s="7" t="s">
        <v>56</v>
      </c>
      <c r="B46" s="126">
        <v>44474</v>
      </c>
      <c r="C46" s="16" t="s">
        <v>404</v>
      </c>
      <c r="D46" s="13"/>
      <c r="E46" s="36">
        <v>80800</v>
      </c>
      <c r="F46" s="143" t="e">
        <f t="shared" si="0"/>
        <v>#REF!</v>
      </c>
      <c r="G46" s="146"/>
      <c r="H46" s="130"/>
      <c r="I46" s="130"/>
      <c r="J46" s="6"/>
      <c r="K46" s="3"/>
    </row>
    <row r="47" spans="1:21" ht="21.95" customHeight="1" x14ac:dyDescent="0.3">
      <c r="A47" s="7" t="s">
        <v>57</v>
      </c>
      <c r="B47" s="126">
        <v>44474</v>
      </c>
      <c r="C47" s="16" t="s">
        <v>405</v>
      </c>
      <c r="D47" s="13"/>
      <c r="E47" s="36">
        <v>60600</v>
      </c>
      <c r="F47" s="143" t="e">
        <f t="shared" si="0"/>
        <v>#REF!</v>
      </c>
      <c r="G47" s="146"/>
      <c r="H47" s="130"/>
      <c r="I47" s="130"/>
      <c r="J47" s="6"/>
      <c r="K47" s="3"/>
    </row>
    <row r="48" spans="1:21" ht="21.95" customHeight="1" x14ac:dyDescent="0.3">
      <c r="A48" s="7" t="s">
        <v>58</v>
      </c>
      <c r="B48" s="126">
        <v>44474</v>
      </c>
      <c r="C48" s="16" t="s">
        <v>406</v>
      </c>
      <c r="D48" s="13"/>
      <c r="E48" s="36">
        <v>101000</v>
      </c>
      <c r="F48" s="143" t="e">
        <f t="shared" si="0"/>
        <v>#REF!</v>
      </c>
      <c r="G48" s="146"/>
      <c r="H48" s="130"/>
      <c r="I48" s="130"/>
      <c r="J48" s="6"/>
      <c r="K48" s="3"/>
    </row>
    <row r="49" spans="1:11" ht="21.95" customHeight="1" x14ac:dyDescent="0.3">
      <c r="A49" s="7" t="s">
        <v>59</v>
      </c>
      <c r="B49" s="126">
        <v>44474</v>
      </c>
      <c r="C49" s="16" t="s">
        <v>407</v>
      </c>
      <c r="D49" s="13"/>
      <c r="E49" s="36">
        <v>101000</v>
      </c>
      <c r="F49" s="143" t="e">
        <f t="shared" si="0"/>
        <v>#REF!</v>
      </c>
      <c r="G49" s="146"/>
      <c r="H49" s="130"/>
      <c r="I49" s="130"/>
      <c r="J49" s="6"/>
      <c r="K49" s="3"/>
    </row>
    <row r="50" spans="1:11" ht="21.95" customHeight="1" x14ac:dyDescent="0.3">
      <c r="A50" s="7" t="s">
        <v>60</v>
      </c>
      <c r="B50" s="15"/>
      <c r="C50" s="16" t="s">
        <v>392</v>
      </c>
      <c r="D50" s="36"/>
      <c r="E50" s="36">
        <v>10000</v>
      </c>
      <c r="F50" s="143" t="e">
        <f t="shared" si="0"/>
        <v>#REF!</v>
      </c>
      <c r="G50" s="146"/>
      <c r="H50" s="130"/>
      <c r="I50" s="130"/>
      <c r="J50" s="6"/>
      <c r="K50" s="3"/>
    </row>
    <row r="51" spans="1:11" ht="21.95" customHeight="1" x14ac:dyDescent="0.3">
      <c r="A51" s="7" t="s">
        <v>61</v>
      </c>
      <c r="B51" s="15">
        <v>44503</v>
      </c>
      <c r="C51" s="16" t="s">
        <v>393</v>
      </c>
      <c r="D51" s="14"/>
      <c r="E51" s="148">
        <v>10100</v>
      </c>
      <c r="F51" s="143" t="e">
        <f t="shared" si="0"/>
        <v>#REF!</v>
      </c>
      <c r="G51" s="146"/>
      <c r="H51" s="130"/>
      <c r="I51" s="130"/>
      <c r="J51" s="6"/>
      <c r="K51" s="3"/>
    </row>
    <row r="52" spans="1:11" ht="21.95" customHeight="1" x14ac:dyDescent="0.3">
      <c r="A52" s="7" t="s">
        <v>62</v>
      </c>
      <c r="B52" s="15"/>
      <c r="C52" s="16"/>
      <c r="D52" s="36"/>
      <c r="E52" s="36"/>
      <c r="F52" s="143" t="e">
        <f t="shared" si="0"/>
        <v>#REF!</v>
      </c>
      <c r="G52" s="146"/>
      <c r="H52" s="130"/>
      <c r="I52" s="130"/>
      <c r="J52" s="6"/>
      <c r="K52" s="3"/>
    </row>
    <row r="53" spans="1:11" ht="21.95" customHeight="1" x14ac:dyDescent="0.3">
      <c r="A53" s="7" t="s">
        <v>63</v>
      </c>
      <c r="B53" s="15"/>
      <c r="C53" s="16" t="s">
        <v>408</v>
      </c>
      <c r="D53" s="36"/>
      <c r="E53" s="36">
        <v>50000</v>
      </c>
      <c r="F53" s="143" t="e">
        <f t="shared" si="0"/>
        <v>#REF!</v>
      </c>
      <c r="G53" s="146"/>
      <c r="H53" s="130"/>
      <c r="I53" s="130"/>
      <c r="J53" s="6"/>
      <c r="K53" s="3"/>
    </row>
    <row r="54" spans="1:11" ht="21.95" customHeight="1" x14ac:dyDescent="0.3">
      <c r="A54" s="7" t="s">
        <v>64</v>
      </c>
      <c r="B54" s="15"/>
      <c r="C54" s="16"/>
      <c r="D54" s="36"/>
      <c r="E54" s="36"/>
      <c r="F54" s="143" t="e">
        <f t="shared" si="0"/>
        <v>#REF!</v>
      </c>
      <c r="G54" s="146"/>
      <c r="H54" s="130"/>
      <c r="I54" s="130"/>
      <c r="J54" s="6"/>
      <c r="K54" s="3"/>
    </row>
    <row r="55" spans="1:11" ht="21.95" customHeight="1" x14ac:dyDescent="0.3">
      <c r="A55" s="7" t="s">
        <v>65</v>
      </c>
      <c r="B55" s="15"/>
      <c r="C55" s="16"/>
      <c r="D55" s="36"/>
      <c r="E55" s="36"/>
      <c r="F55" s="143" t="e">
        <f t="shared" si="0"/>
        <v>#REF!</v>
      </c>
      <c r="G55" s="146"/>
      <c r="H55" s="130"/>
      <c r="I55" s="130"/>
      <c r="J55" s="6"/>
      <c r="K55" s="3"/>
    </row>
    <row r="56" spans="1:11" ht="21.95" customHeight="1" x14ac:dyDescent="0.3">
      <c r="A56" s="7" t="s">
        <v>67</v>
      </c>
      <c r="B56" s="15"/>
      <c r="C56" s="16"/>
      <c r="D56" s="36"/>
      <c r="E56" s="36"/>
      <c r="F56" s="143" t="e">
        <f t="shared" si="0"/>
        <v>#REF!</v>
      </c>
      <c r="G56" s="146"/>
      <c r="H56" s="130"/>
      <c r="I56" s="130"/>
      <c r="J56" s="6"/>
      <c r="K56" s="3"/>
    </row>
    <row r="57" spans="1:11" ht="21.95" customHeight="1" x14ac:dyDescent="0.3">
      <c r="A57" s="7" t="s">
        <v>68</v>
      </c>
      <c r="B57" s="15"/>
      <c r="C57" s="26"/>
      <c r="D57" s="36"/>
      <c r="E57" s="36"/>
      <c r="F57" s="143" t="e">
        <f t="shared" si="0"/>
        <v>#REF!</v>
      </c>
      <c r="G57" s="146"/>
      <c r="H57" s="130"/>
      <c r="I57" s="130"/>
      <c r="J57" s="6"/>
      <c r="K57" s="3"/>
    </row>
    <row r="58" spans="1:11" ht="21.95" customHeight="1" x14ac:dyDescent="0.3">
      <c r="A58" s="7" t="s">
        <v>69</v>
      </c>
      <c r="B58" s="15"/>
      <c r="C58" s="16"/>
      <c r="D58" s="36"/>
      <c r="E58" s="36"/>
      <c r="F58" s="143" t="e">
        <f t="shared" si="0"/>
        <v>#REF!</v>
      </c>
      <c r="G58" s="146"/>
      <c r="H58" s="130"/>
      <c r="I58" s="130"/>
      <c r="J58" s="6"/>
      <c r="K58" s="3"/>
    </row>
    <row r="59" spans="1:11" ht="21.95" customHeight="1" x14ac:dyDescent="0.25">
      <c r="A59" s="7" t="s">
        <v>70</v>
      </c>
      <c r="B59" s="15"/>
      <c r="C59" s="16"/>
      <c r="D59" s="36"/>
      <c r="E59" s="36"/>
      <c r="F59" s="143" t="e">
        <f t="shared" si="0"/>
        <v>#REF!</v>
      </c>
      <c r="G59" s="120"/>
      <c r="H59" s="120"/>
      <c r="I59" s="120"/>
      <c r="J59" s="147"/>
      <c r="K59" s="3"/>
    </row>
    <row r="60" spans="1:11" ht="21.95" customHeight="1" x14ac:dyDescent="0.3">
      <c r="A60" s="7" t="s">
        <v>71</v>
      </c>
      <c r="B60" s="15"/>
      <c r="C60" s="16"/>
      <c r="D60" s="36"/>
      <c r="E60" s="36"/>
      <c r="F60" s="143" t="e">
        <f t="shared" si="0"/>
        <v>#REF!</v>
      </c>
      <c r="G60" s="120"/>
      <c r="H60" s="130"/>
      <c r="I60" s="130"/>
      <c r="J60" s="6"/>
      <c r="K60" s="3"/>
    </row>
    <row r="61" spans="1:11" ht="21.95" customHeight="1" x14ac:dyDescent="0.3">
      <c r="A61" s="7" t="s">
        <v>72</v>
      </c>
      <c r="B61" s="15"/>
      <c r="C61" s="26"/>
      <c r="D61" s="36"/>
      <c r="E61" s="36"/>
      <c r="F61" s="143" t="e">
        <f t="shared" si="0"/>
        <v>#REF!</v>
      </c>
      <c r="G61" s="120"/>
      <c r="H61" s="130"/>
      <c r="I61" s="130"/>
      <c r="J61" s="6"/>
      <c r="K61" s="3"/>
    </row>
    <row r="62" spans="1:11" ht="21.95" customHeight="1" x14ac:dyDescent="0.3">
      <c r="A62" s="7" t="s">
        <v>73</v>
      </c>
      <c r="B62" s="15"/>
      <c r="C62" s="16"/>
      <c r="D62" s="36"/>
      <c r="E62" s="36"/>
      <c r="F62" s="143" t="e">
        <f t="shared" si="0"/>
        <v>#REF!</v>
      </c>
      <c r="G62" s="120"/>
      <c r="H62" s="130"/>
      <c r="I62" s="130"/>
      <c r="J62" s="6"/>
      <c r="K62" s="3"/>
    </row>
    <row r="63" spans="1:11" ht="21.95" customHeight="1" x14ac:dyDescent="0.3">
      <c r="A63" s="7" t="s">
        <v>74</v>
      </c>
      <c r="B63" s="15"/>
      <c r="C63" s="16"/>
      <c r="D63" s="36"/>
      <c r="E63" s="36"/>
      <c r="F63" s="143" t="e">
        <f t="shared" si="0"/>
        <v>#REF!</v>
      </c>
      <c r="G63" s="120"/>
      <c r="H63" s="130"/>
      <c r="I63" s="130"/>
      <c r="J63" s="6"/>
      <c r="K63" s="3"/>
    </row>
    <row r="64" spans="1:11" ht="21.95" customHeight="1" x14ac:dyDescent="0.3">
      <c r="A64" s="7" t="s">
        <v>75</v>
      </c>
      <c r="B64" s="15"/>
      <c r="C64" s="16"/>
      <c r="D64" s="36"/>
      <c r="E64" s="36"/>
      <c r="F64" s="143" t="e">
        <f t="shared" si="0"/>
        <v>#REF!</v>
      </c>
      <c r="G64" s="120"/>
      <c r="H64" s="130"/>
      <c r="I64" s="130"/>
      <c r="J64" s="6"/>
      <c r="K64" s="3"/>
    </row>
    <row r="65" spans="1:11" ht="21.95" customHeight="1" x14ac:dyDescent="0.3">
      <c r="A65" s="7" t="s">
        <v>76</v>
      </c>
      <c r="B65" s="15"/>
      <c r="C65" s="16"/>
      <c r="D65" s="36"/>
      <c r="E65" s="36"/>
      <c r="F65" s="143" t="e">
        <f t="shared" si="0"/>
        <v>#REF!</v>
      </c>
      <c r="G65" s="120"/>
      <c r="H65" s="130"/>
      <c r="I65" s="130"/>
      <c r="J65" s="6"/>
      <c r="K65" s="3"/>
    </row>
    <row r="66" spans="1:11" ht="21.95" customHeight="1" x14ac:dyDescent="0.3">
      <c r="A66" s="7" t="s">
        <v>77</v>
      </c>
      <c r="B66" s="15"/>
      <c r="C66" s="16"/>
      <c r="D66" s="36"/>
      <c r="E66" s="36"/>
      <c r="F66" s="143" t="e">
        <f t="shared" si="0"/>
        <v>#REF!</v>
      </c>
      <c r="G66" s="120"/>
      <c r="H66" s="130"/>
      <c r="I66" s="130"/>
      <c r="J66" s="6"/>
      <c r="K66" s="3"/>
    </row>
    <row r="67" spans="1:11" ht="21.95" customHeight="1" x14ac:dyDescent="0.3">
      <c r="A67" s="7" t="s">
        <v>78</v>
      </c>
      <c r="B67" s="15"/>
      <c r="C67" s="16"/>
      <c r="D67" s="36"/>
      <c r="E67" s="36"/>
      <c r="F67" s="143" t="e">
        <f t="shared" ref="F67:F102" si="1">F66+D67-E67</f>
        <v>#REF!</v>
      </c>
      <c r="G67" s="120"/>
      <c r="H67" s="130"/>
      <c r="I67" s="130"/>
      <c r="J67" s="6"/>
      <c r="K67" s="3"/>
    </row>
    <row r="68" spans="1:11" ht="21.95" customHeight="1" x14ac:dyDescent="0.3">
      <c r="A68" s="7" t="s">
        <v>79</v>
      </c>
      <c r="B68" s="15"/>
      <c r="C68" s="16"/>
      <c r="D68" s="36"/>
      <c r="E68" s="36"/>
      <c r="F68" s="143" t="e">
        <f t="shared" si="1"/>
        <v>#REF!</v>
      </c>
      <c r="G68" s="120"/>
      <c r="H68" s="130"/>
      <c r="I68" s="130"/>
      <c r="J68" s="6"/>
      <c r="K68" s="3"/>
    </row>
    <row r="69" spans="1:11" ht="21.95" customHeight="1" x14ac:dyDescent="0.3">
      <c r="A69" s="7" t="s">
        <v>80</v>
      </c>
      <c r="B69" s="15"/>
      <c r="C69" s="46"/>
      <c r="D69" s="47"/>
      <c r="E69" s="47"/>
      <c r="F69" s="143" t="e">
        <f t="shared" si="1"/>
        <v>#REF!</v>
      </c>
      <c r="G69" s="120"/>
      <c r="H69" s="130"/>
      <c r="I69" s="130"/>
      <c r="J69" s="6"/>
      <c r="K69" s="3"/>
    </row>
    <row r="70" spans="1:11" ht="21.95" customHeight="1" x14ac:dyDescent="0.3">
      <c r="A70" s="44" t="s">
        <v>81</v>
      </c>
      <c r="B70" s="15"/>
      <c r="C70" s="16"/>
      <c r="D70" s="36"/>
      <c r="E70" s="36"/>
      <c r="F70" s="143" t="e">
        <f t="shared" si="1"/>
        <v>#REF!</v>
      </c>
      <c r="G70" s="120"/>
      <c r="H70" s="130"/>
      <c r="I70" s="130"/>
      <c r="J70" s="6"/>
      <c r="K70" s="3"/>
    </row>
    <row r="71" spans="1:11" ht="21.95" customHeight="1" x14ac:dyDescent="0.3">
      <c r="A71" s="7" t="s">
        <v>82</v>
      </c>
      <c r="B71" s="15"/>
      <c r="C71" s="16"/>
      <c r="D71" s="36"/>
      <c r="E71" s="36"/>
      <c r="F71" s="143" t="e">
        <f t="shared" si="1"/>
        <v>#REF!</v>
      </c>
      <c r="G71" s="120"/>
      <c r="H71" s="130"/>
      <c r="I71" s="130"/>
      <c r="J71" s="6"/>
      <c r="K71" s="3"/>
    </row>
    <row r="72" spans="1:11" ht="21.95" customHeight="1" x14ac:dyDescent="0.3">
      <c r="A72" s="7" t="s">
        <v>85</v>
      </c>
      <c r="B72" s="15"/>
      <c r="C72" s="16"/>
      <c r="D72" s="36"/>
      <c r="E72" s="36"/>
      <c r="F72" s="143" t="e">
        <f t="shared" si="1"/>
        <v>#REF!</v>
      </c>
      <c r="G72" s="120"/>
      <c r="H72" s="130"/>
      <c r="I72" s="130"/>
      <c r="J72" s="6"/>
      <c r="K72" s="3"/>
    </row>
    <row r="73" spans="1:11" ht="21.95" customHeight="1" x14ac:dyDescent="0.3">
      <c r="A73" s="7" t="s">
        <v>86</v>
      </c>
      <c r="B73" s="15"/>
      <c r="C73" s="16"/>
      <c r="D73" s="36"/>
      <c r="E73" s="36"/>
      <c r="F73" s="143" t="e">
        <f t="shared" si="1"/>
        <v>#REF!</v>
      </c>
      <c r="G73" s="120"/>
      <c r="H73" s="130"/>
      <c r="I73" s="130"/>
      <c r="J73" s="6"/>
      <c r="K73" s="3"/>
    </row>
    <row r="74" spans="1:11" ht="21.95" customHeight="1" x14ac:dyDescent="0.3">
      <c r="A74" s="7" t="s">
        <v>87</v>
      </c>
      <c r="B74" s="15"/>
      <c r="C74" s="16"/>
      <c r="D74" s="36"/>
      <c r="E74" s="36"/>
      <c r="F74" s="143" t="e">
        <f t="shared" si="1"/>
        <v>#REF!</v>
      </c>
      <c r="G74" s="120"/>
      <c r="H74" s="130"/>
      <c r="I74" s="130"/>
      <c r="J74" s="6"/>
      <c r="K74" s="3"/>
    </row>
    <row r="75" spans="1:11" ht="21.95" customHeight="1" x14ac:dyDescent="0.3">
      <c r="A75" s="7" t="s">
        <v>88</v>
      </c>
      <c r="B75" s="15"/>
      <c r="C75" s="16"/>
      <c r="D75" s="36"/>
      <c r="E75" s="36"/>
      <c r="F75" s="143" t="e">
        <f t="shared" si="1"/>
        <v>#REF!</v>
      </c>
      <c r="G75" s="120"/>
      <c r="H75" s="130"/>
      <c r="I75" s="130"/>
      <c r="J75" s="6"/>
      <c r="K75" s="3"/>
    </row>
    <row r="76" spans="1:11" ht="21.95" customHeight="1" x14ac:dyDescent="0.3">
      <c r="A76" s="7" t="s">
        <v>89</v>
      </c>
      <c r="B76" s="15"/>
      <c r="C76" s="16"/>
      <c r="D76" s="36"/>
      <c r="E76" s="36"/>
      <c r="F76" s="143" t="e">
        <f t="shared" si="1"/>
        <v>#REF!</v>
      </c>
      <c r="G76" s="120"/>
      <c r="H76" s="130"/>
      <c r="I76" s="130"/>
      <c r="J76" s="6"/>
      <c r="K76" s="3"/>
    </row>
    <row r="77" spans="1:11" ht="21.95" customHeight="1" x14ac:dyDescent="0.3">
      <c r="A77" s="7" t="s">
        <v>90</v>
      </c>
      <c r="B77" s="15"/>
      <c r="C77" s="16"/>
      <c r="D77" s="36"/>
      <c r="E77" s="36"/>
      <c r="F77" s="143" t="e">
        <f t="shared" si="1"/>
        <v>#REF!</v>
      </c>
      <c r="G77" s="120"/>
      <c r="H77" s="130"/>
      <c r="I77" s="130"/>
      <c r="J77" s="6"/>
      <c r="K77" s="3"/>
    </row>
    <row r="78" spans="1:11" ht="21.95" customHeight="1" x14ac:dyDescent="0.3">
      <c r="A78" s="7" t="s">
        <v>91</v>
      </c>
      <c r="B78" s="15"/>
      <c r="C78" s="16"/>
      <c r="D78" s="36"/>
      <c r="E78" s="36"/>
      <c r="F78" s="143" t="e">
        <f t="shared" si="1"/>
        <v>#REF!</v>
      </c>
      <c r="G78" s="120"/>
      <c r="H78" s="130"/>
      <c r="I78" s="130"/>
      <c r="J78" s="6"/>
      <c r="K78" s="3"/>
    </row>
    <row r="79" spans="1:11" ht="21.95" customHeight="1" x14ac:dyDescent="0.3">
      <c r="A79" s="7" t="s">
        <v>92</v>
      </c>
      <c r="B79" s="15"/>
      <c r="C79" s="16"/>
      <c r="D79" s="36"/>
      <c r="E79" s="36"/>
      <c r="F79" s="143" t="e">
        <f t="shared" si="1"/>
        <v>#REF!</v>
      </c>
      <c r="G79" s="120"/>
      <c r="H79" s="130"/>
      <c r="I79" s="130"/>
      <c r="J79" s="6"/>
      <c r="K79" s="3"/>
    </row>
    <row r="80" spans="1:11" ht="21.95" customHeight="1" x14ac:dyDescent="0.3">
      <c r="A80" s="7" t="s">
        <v>93</v>
      </c>
      <c r="B80" s="15"/>
      <c r="C80" s="16"/>
      <c r="D80" s="36"/>
      <c r="E80" s="36"/>
      <c r="F80" s="143" t="e">
        <f t="shared" si="1"/>
        <v>#REF!</v>
      </c>
      <c r="G80" s="120"/>
      <c r="H80" s="130"/>
      <c r="I80" s="130"/>
      <c r="J80" s="6"/>
      <c r="K80" s="3"/>
    </row>
    <row r="81" spans="1:11" ht="21.95" customHeight="1" x14ac:dyDescent="0.3">
      <c r="A81" s="7" t="s">
        <v>94</v>
      </c>
      <c r="B81" s="15"/>
      <c r="C81" s="16"/>
      <c r="D81" s="36"/>
      <c r="E81" s="36"/>
      <c r="F81" s="143" t="e">
        <f t="shared" si="1"/>
        <v>#REF!</v>
      </c>
      <c r="G81" s="120"/>
      <c r="H81" s="130"/>
      <c r="I81" s="130"/>
      <c r="J81" s="6"/>
      <c r="K81" s="3"/>
    </row>
    <row r="82" spans="1:11" ht="21.95" customHeight="1" x14ac:dyDescent="0.3">
      <c r="A82" s="7" t="s">
        <v>96</v>
      </c>
      <c r="B82" s="15"/>
      <c r="C82" s="16"/>
      <c r="D82" s="36"/>
      <c r="E82" s="36"/>
      <c r="F82" s="143" t="e">
        <f t="shared" si="1"/>
        <v>#REF!</v>
      </c>
      <c r="G82" s="120"/>
      <c r="H82" s="130"/>
      <c r="I82" s="130"/>
      <c r="J82" s="6"/>
      <c r="K82" s="3"/>
    </row>
    <row r="83" spans="1:11" ht="21.95" customHeight="1" x14ac:dyDescent="0.3">
      <c r="A83" s="7" t="s">
        <v>97</v>
      </c>
      <c r="B83" s="15"/>
      <c r="C83" s="16"/>
      <c r="D83" s="36"/>
      <c r="E83" s="36"/>
      <c r="F83" s="143" t="e">
        <f t="shared" si="1"/>
        <v>#REF!</v>
      </c>
      <c r="G83" s="120"/>
      <c r="H83" s="130"/>
      <c r="I83" s="130"/>
      <c r="J83" s="6"/>
      <c r="K83" s="3"/>
    </row>
    <row r="84" spans="1:11" ht="21.95" customHeight="1" x14ac:dyDescent="0.3">
      <c r="A84" s="7" t="s">
        <v>98</v>
      </c>
      <c r="B84" s="15"/>
      <c r="C84" s="16"/>
      <c r="D84" s="36"/>
      <c r="E84" s="36"/>
      <c r="F84" s="143" t="e">
        <f t="shared" si="1"/>
        <v>#REF!</v>
      </c>
      <c r="G84" s="120"/>
      <c r="H84" s="130"/>
      <c r="I84" s="130"/>
      <c r="J84" s="6"/>
      <c r="K84" s="3"/>
    </row>
    <row r="85" spans="1:11" ht="21.95" customHeight="1" x14ac:dyDescent="0.3">
      <c r="A85" s="7" t="s">
        <v>99</v>
      </c>
      <c r="B85" s="15"/>
      <c r="C85" s="16"/>
      <c r="D85" s="36"/>
      <c r="E85" s="36"/>
      <c r="F85" s="143" t="e">
        <f t="shared" si="1"/>
        <v>#REF!</v>
      </c>
      <c r="G85" s="120"/>
      <c r="H85" s="130"/>
      <c r="I85" s="130"/>
      <c r="J85" s="6"/>
      <c r="K85" s="3"/>
    </row>
    <row r="86" spans="1:11" ht="21.95" customHeight="1" x14ac:dyDescent="0.3">
      <c r="A86" s="7" t="s">
        <v>100</v>
      </c>
      <c r="B86" s="15"/>
      <c r="C86" s="16"/>
      <c r="D86" s="36"/>
      <c r="E86" s="36"/>
      <c r="F86" s="143" t="e">
        <f t="shared" si="1"/>
        <v>#REF!</v>
      </c>
      <c r="G86" s="120"/>
      <c r="H86" s="130"/>
      <c r="I86" s="130"/>
      <c r="J86" s="6"/>
      <c r="K86" s="3"/>
    </row>
    <row r="87" spans="1:11" ht="21.95" customHeight="1" x14ac:dyDescent="0.3">
      <c r="A87" s="7" t="s">
        <v>101</v>
      </c>
      <c r="B87" s="15"/>
      <c r="C87" s="16"/>
      <c r="D87" s="36"/>
      <c r="E87" s="36"/>
      <c r="F87" s="143" t="e">
        <f t="shared" si="1"/>
        <v>#REF!</v>
      </c>
      <c r="G87" s="120"/>
      <c r="H87" s="130"/>
      <c r="I87" s="130"/>
      <c r="J87" s="6"/>
      <c r="K87" s="3"/>
    </row>
    <row r="88" spans="1:11" ht="21.95" customHeight="1" x14ac:dyDescent="0.3">
      <c r="A88" s="7" t="s">
        <v>102</v>
      </c>
      <c r="B88" s="15"/>
      <c r="C88" s="68"/>
      <c r="D88" s="36"/>
      <c r="E88" s="36"/>
      <c r="F88" s="143" t="e">
        <f t="shared" si="1"/>
        <v>#REF!</v>
      </c>
      <c r="G88" s="120"/>
      <c r="H88" s="130"/>
      <c r="I88" s="130"/>
      <c r="J88" s="6"/>
      <c r="K88" s="3"/>
    </row>
    <row r="89" spans="1:11" ht="21.95" customHeight="1" x14ac:dyDescent="0.3">
      <c r="A89" s="7" t="s">
        <v>103</v>
      </c>
      <c r="B89" s="15"/>
      <c r="C89" s="68"/>
      <c r="D89" s="36"/>
      <c r="E89" s="36"/>
      <c r="F89" s="143" t="e">
        <f t="shared" si="1"/>
        <v>#REF!</v>
      </c>
      <c r="G89" s="120"/>
      <c r="H89" s="130"/>
      <c r="I89" s="130"/>
      <c r="J89" s="6"/>
      <c r="K89" s="3"/>
    </row>
    <row r="90" spans="1:11" ht="21.95" customHeight="1" x14ac:dyDescent="0.3">
      <c r="A90" s="7" t="s">
        <v>105</v>
      </c>
      <c r="B90" s="15"/>
      <c r="C90" s="68"/>
      <c r="D90" s="36"/>
      <c r="E90" s="36"/>
      <c r="F90" s="143" t="e">
        <f t="shared" si="1"/>
        <v>#REF!</v>
      </c>
      <c r="G90" s="120"/>
      <c r="H90" s="130"/>
      <c r="I90" s="130"/>
      <c r="J90" s="6"/>
      <c r="K90" s="3"/>
    </row>
    <row r="91" spans="1:11" ht="21.95" customHeight="1" x14ac:dyDescent="0.3">
      <c r="A91" s="7" t="s">
        <v>106</v>
      </c>
      <c r="B91" s="15"/>
      <c r="C91" s="68"/>
      <c r="D91" s="36"/>
      <c r="E91" s="36"/>
      <c r="F91" s="143" t="e">
        <f t="shared" si="1"/>
        <v>#REF!</v>
      </c>
      <c r="G91" s="120"/>
      <c r="H91" s="130"/>
      <c r="I91" s="130"/>
      <c r="J91" s="6"/>
      <c r="K91" s="3"/>
    </row>
    <row r="92" spans="1:11" ht="21.95" customHeight="1" x14ac:dyDescent="0.3">
      <c r="A92" s="7" t="s">
        <v>107</v>
      </c>
      <c r="B92" s="15"/>
      <c r="C92" s="68"/>
      <c r="D92" s="36"/>
      <c r="E92" s="36"/>
      <c r="F92" s="143" t="e">
        <f t="shared" si="1"/>
        <v>#REF!</v>
      </c>
      <c r="G92" s="120"/>
      <c r="H92" s="130"/>
      <c r="I92" s="130"/>
      <c r="J92" s="6"/>
      <c r="K92" s="3"/>
    </row>
    <row r="93" spans="1:11" ht="21.95" customHeight="1" x14ac:dyDescent="0.3">
      <c r="A93" s="7" t="s">
        <v>108</v>
      </c>
      <c r="B93" s="15"/>
      <c r="C93" s="68"/>
      <c r="D93" s="36"/>
      <c r="E93" s="36"/>
      <c r="F93" s="143" t="e">
        <f t="shared" si="1"/>
        <v>#REF!</v>
      </c>
      <c r="G93" s="120"/>
      <c r="H93" s="130"/>
      <c r="I93" s="130"/>
      <c r="J93" s="6"/>
      <c r="K93" s="3"/>
    </row>
    <row r="94" spans="1:11" ht="21.95" customHeight="1" x14ac:dyDescent="0.3">
      <c r="A94" s="7" t="s">
        <v>109</v>
      </c>
      <c r="B94" s="15"/>
      <c r="C94" s="68"/>
      <c r="D94" s="36"/>
      <c r="E94" s="36"/>
      <c r="F94" s="143" t="e">
        <f t="shared" si="1"/>
        <v>#REF!</v>
      </c>
      <c r="G94" s="120"/>
      <c r="H94" s="130"/>
      <c r="I94" s="130"/>
      <c r="J94" s="6"/>
      <c r="K94" s="3"/>
    </row>
    <row r="95" spans="1:11" ht="21.95" customHeight="1" x14ac:dyDescent="0.3">
      <c r="A95" s="7" t="s">
        <v>110</v>
      </c>
      <c r="B95" s="15"/>
      <c r="C95" s="68"/>
      <c r="D95" s="36"/>
      <c r="E95" s="36"/>
      <c r="F95" s="143" t="e">
        <f t="shared" si="1"/>
        <v>#REF!</v>
      </c>
      <c r="G95" s="120"/>
      <c r="H95" s="130"/>
      <c r="I95" s="130"/>
      <c r="J95" s="6"/>
      <c r="K95" s="3"/>
    </row>
    <row r="96" spans="1:11" ht="21.95" customHeight="1" x14ac:dyDescent="0.3">
      <c r="A96" s="7" t="s">
        <v>111</v>
      </c>
      <c r="B96" s="15"/>
      <c r="C96" s="68"/>
      <c r="D96" s="36"/>
      <c r="E96" s="36"/>
      <c r="F96" s="143" t="e">
        <f t="shared" si="1"/>
        <v>#REF!</v>
      </c>
      <c r="G96" s="120"/>
      <c r="H96" s="130"/>
      <c r="I96" s="130"/>
      <c r="J96" s="6"/>
      <c r="K96" s="3"/>
    </row>
    <row r="97" spans="1:11" ht="21.95" customHeight="1" x14ac:dyDescent="0.3">
      <c r="A97" s="7" t="s">
        <v>112</v>
      </c>
      <c r="B97" s="15"/>
      <c r="C97" s="68"/>
      <c r="D97" s="36"/>
      <c r="E97" s="36"/>
      <c r="F97" s="143" t="e">
        <f t="shared" si="1"/>
        <v>#REF!</v>
      </c>
      <c r="G97" s="120"/>
      <c r="H97" s="130"/>
      <c r="I97" s="130"/>
      <c r="J97" s="6"/>
      <c r="K97" s="3"/>
    </row>
    <row r="98" spans="1:11" ht="21.95" customHeight="1" x14ac:dyDescent="0.3">
      <c r="A98" s="7" t="s">
        <v>113</v>
      </c>
      <c r="B98" s="15"/>
      <c r="C98" s="68"/>
      <c r="D98" s="36"/>
      <c r="E98" s="36"/>
      <c r="F98" s="143" t="e">
        <f t="shared" si="1"/>
        <v>#REF!</v>
      </c>
      <c r="G98" s="120"/>
      <c r="H98" s="130"/>
      <c r="I98" s="130"/>
      <c r="J98" s="6"/>
      <c r="K98" s="3"/>
    </row>
    <row r="99" spans="1:11" ht="21.95" customHeight="1" x14ac:dyDescent="0.3">
      <c r="A99" s="7" t="s">
        <v>114</v>
      </c>
      <c r="B99" s="15"/>
      <c r="C99" s="68"/>
      <c r="D99" s="36"/>
      <c r="E99" s="36"/>
      <c r="F99" s="143" t="e">
        <f t="shared" si="1"/>
        <v>#REF!</v>
      </c>
      <c r="G99" s="120"/>
      <c r="H99" s="130"/>
      <c r="I99" s="130"/>
      <c r="J99" s="6"/>
      <c r="K99" s="3"/>
    </row>
    <row r="100" spans="1:11" ht="21.95" customHeight="1" x14ac:dyDescent="0.3">
      <c r="A100" s="7" t="s">
        <v>115</v>
      </c>
      <c r="B100" s="15"/>
      <c r="C100" s="68"/>
      <c r="D100" s="36"/>
      <c r="E100" s="36"/>
      <c r="F100" s="143" t="e">
        <f t="shared" si="1"/>
        <v>#REF!</v>
      </c>
      <c r="G100" s="120"/>
      <c r="H100" s="130"/>
      <c r="I100" s="130"/>
      <c r="J100" s="6"/>
      <c r="K100" s="3"/>
    </row>
    <row r="101" spans="1:11" ht="21.95" customHeight="1" x14ac:dyDescent="0.3">
      <c r="A101" s="7" t="s">
        <v>116</v>
      </c>
      <c r="B101" s="15"/>
      <c r="C101" s="68"/>
      <c r="D101" s="36"/>
      <c r="E101" s="36"/>
      <c r="F101" s="143" t="e">
        <f t="shared" si="1"/>
        <v>#REF!</v>
      </c>
      <c r="G101" s="120"/>
      <c r="H101" s="130"/>
      <c r="I101" s="130"/>
      <c r="J101" s="6"/>
      <c r="K101" s="3"/>
    </row>
    <row r="102" spans="1:11" ht="21.95" customHeight="1" x14ac:dyDescent="0.3">
      <c r="A102" s="7" t="s">
        <v>117</v>
      </c>
      <c r="B102" s="15"/>
      <c r="C102" s="68"/>
      <c r="D102" s="36"/>
      <c r="E102" s="36"/>
      <c r="F102" s="143" t="e">
        <f t="shared" si="1"/>
        <v>#REF!</v>
      </c>
      <c r="G102" s="119"/>
      <c r="H102" s="129"/>
      <c r="I102" s="129"/>
      <c r="J102" s="6"/>
      <c r="K102" s="3"/>
    </row>
    <row r="103" spans="1:11" ht="20.100000000000001" customHeight="1" x14ac:dyDescent="0.25">
      <c r="A103" s="389" t="s">
        <v>172</v>
      </c>
      <c r="B103" s="390"/>
      <c r="C103" s="391"/>
      <c r="D103" s="17" t="e">
        <f>SUM(D7:D102)</f>
        <v>#REF!</v>
      </c>
      <c r="E103" s="17">
        <f>SUM(E7:E102)</f>
        <v>3604950</v>
      </c>
      <c r="F103" s="17" t="e">
        <f>+D103-E103</f>
        <v>#REF!</v>
      </c>
      <c r="G103" s="119" t="e">
        <f>SUM(#REF!)</f>
        <v>#REF!</v>
      </c>
      <c r="H103" s="119" t="e">
        <f>SUM(#REF!)</f>
        <v>#REF!</v>
      </c>
      <c r="I103" s="119" t="e">
        <f>SUM(#REF!)</f>
        <v>#REF!</v>
      </c>
    </row>
    <row r="104" spans="1:11" ht="15.75" x14ac:dyDescent="0.25">
      <c r="E104" s="397" t="s">
        <v>363</v>
      </c>
      <c r="F104" s="397"/>
      <c r="G104" s="139"/>
      <c r="H104" s="399" t="e">
        <f>H103+I103</f>
        <v>#REF!</v>
      </c>
      <c r="I104" s="399"/>
    </row>
    <row r="105" spans="1:11" ht="15.75" x14ac:dyDescent="0.25">
      <c r="E105" s="398" t="s">
        <v>364</v>
      </c>
      <c r="F105" s="398"/>
      <c r="G105" s="400" t="e">
        <f>G103+H104</f>
        <v>#REF!</v>
      </c>
      <c r="H105" s="400"/>
      <c r="I105" s="400"/>
    </row>
    <row r="106" spans="1:11" ht="18.75" x14ac:dyDescent="0.3">
      <c r="G106" s="119"/>
      <c r="H106" s="129"/>
      <c r="I106" s="129"/>
      <c r="J106" s="6"/>
    </row>
    <row r="107" spans="1:11" ht="18.75" x14ac:dyDescent="0.3">
      <c r="G107" s="119"/>
      <c r="H107" s="129"/>
      <c r="I107" s="129"/>
      <c r="J107" s="6"/>
    </row>
    <row r="108" spans="1:11" ht="18.75" x14ac:dyDescent="0.3">
      <c r="B108" s="30" t="s">
        <v>84</v>
      </c>
      <c r="C108" s="31"/>
      <c r="D108" s="32" t="s">
        <v>26</v>
      </c>
      <c r="E108" s="38"/>
      <c r="F108" s="28"/>
      <c r="G108" s="122"/>
      <c r="H108" s="132"/>
      <c r="I108" s="132"/>
      <c r="J108" s="25"/>
    </row>
    <row r="109" spans="1:11" ht="21" x14ac:dyDescent="0.35">
      <c r="B109" s="20"/>
      <c r="C109" s="20"/>
      <c r="D109" s="20"/>
      <c r="E109" s="39"/>
      <c r="F109" s="19"/>
      <c r="G109" s="119"/>
      <c r="H109" s="129"/>
      <c r="I109" s="129"/>
      <c r="J109" s="6"/>
    </row>
    <row r="110" spans="1:11" ht="21" x14ac:dyDescent="0.35">
      <c r="B110" s="20"/>
      <c r="C110" s="20"/>
      <c r="D110" s="20"/>
      <c r="E110" s="39"/>
      <c r="F110" s="19"/>
      <c r="G110" s="122"/>
      <c r="H110" s="132"/>
      <c r="I110" s="132"/>
      <c r="J110" s="25"/>
    </row>
    <row r="111" spans="1:11" ht="21" x14ac:dyDescent="0.35">
      <c r="B111" s="20"/>
      <c r="C111" s="20"/>
      <c r="D111" s="20"/>
      <c r="E111" s="39"/>
      <c r="F111" s="19"/>
      <c r="G111" s="133"/>
      <c r="H111" s="134"/>
      <c r="I111" s="134"/>
      <c r="J111" s="135"/>
    </row>
    <row r="112" spans="1:11" ht="21" x14ac:dyDescent="0.35">
      <c r="B112" s="20"/>
      <c r="C112" s="18"/>
      <c r="D112" s="20"/>
      <c r="E112" s="39" t="s">
        <v>95</v>
      </c>
      <c r="F112" s="19"/>
      <c r="G112" s="133"/>
      <c r="H112" s="134"/>
      <c r="I112" s="134"/>
      <c r="J112" s="135"/>
    </row>
    <row r="113" spans="2:10" ht="18.75" x14ac:dyDescent="0.3">
      <c r="B113" s="27" t="s">
        <v>27</v>
      </c>
      <c r="C113" s="12"/>
      <c r="D113" s="27" t="s">
        <v>83</v>
      </c>
      <c r="E113" s="40"/>
      <c r="F113" s="28"/>
      <c r="G113" s="119"/>
      <c r="H113" s="129"/>
      <c r="I113" s="129"/>
      <c r="J113" s="6"/>
    </row>
    <row r="114" spans="2:10" ht="18.75" x14ac:dyDescent="0.3">
      <c r="B114" s="29"/>
      <c r="C114" s="29"/>
      <c r="D114" s="28"/>
      <c r="E114" s="41"/>
      <c r="F114" s="28"/>
      <c r="G114" s="122"/>
      <c r="H114" s="132"/>
      <c r="I114" s="132"/>
      <c r="J114" s="25"/>
    </row>
    <row r="115" spans="2:10" ht="18.75" x14ac:dyDescent="0.3">
      <c r="B115" s="21"/>
      <c r="C115" s="21"/>
      <c r="D115" s="21"/>
      <c r="E115" s="42"/>
      <c r="F115" s="21"/>
      <c r="G115" s="119"/>
      <c r="H115" s="129"/>
      <c r="I115" s="129"/>
      <c r="J115" s="6"/>
    </row>
    <row r="116" spans="2:10" ht="18.75" x14ac:dyDescent="0.3">
      <c r="G116" s="119"/>
      <c r="H116" s="129"/>
      <c r="I116" s="129"/>
      <c r="J116" s="6"/>
    </row>
    <row r="117" spans="2:10" ht="18.75" x14ac:dyDescent="0.3">
      <c r="G117" s="119"/>
      <c r="H117" s="129"/>
      <c r="I117" s="129"/>
      <c r="J117" s="6"/>
    </row>
    <row r="118" spans="2:10" ht="18.75" x14ac:dyDescent="0.3">
      <c r="G118" s="119"/>
      <c r="H118" s="129"/>
      <c r="I118" s="129"/>
      <c r="J118" s="6"/>
    </row>
    <row r="119" spans="2:10" ht="18.75" x14ac:dyDescent="0.3">
      <c r="G119" s="119"/>
      <c r="H119" s="129"/>
      <c r="I119" s="129"/>
      <c r="J119" s="6"/>
    </row>
    <row r="120" spans="2:10" ht="18.75" x14ac:dyDescent="0.3">
      <c r="G120" s="119"/>
      <c r="H120" s="129"/>
      <c r="I120" s="129"/>
      <c r="J120" s="6"/>
    </row>
    <row r="121" spans="2:10" ht="18.75" x14ac:dyDescent="0.3">
      <c r="G121" s="119"/>
      <c r="H121" s="129"/>
      <c r="I121" s="129"/>
      <c r="J121" s="6"/>
    </row>
    <row r="122" spans="2:10" ht="18.75" x14ac:dyDescent="0.3">
      <c r="G122" s="119"/>
      <c r="H122" s="129"/>
      <c r="I122" s="129"/>
      <c r="J122" s="6"/>
    </row>
    <row r="123" spans="2:10" ht="18.75" x14ac:dyDescent="0.3">
      <c r="G123" s="119"/>
      <c r="H123" s="129"/>
      <c r="I123" s="129"/>
      <c r="J123" s="6"/>
    </row>
    <row r="124" spans="2:10" ht="18.75" x14ac:dyDescent="0.3">
      <c r="G124" s="119"/>
      <c r="H124" s="129"/>
      <c r="I124" s="129"/>
      <c r="J124" s="6"/>
    </row>
    <row r="125" spans="2:10" ht="18.75" x14ac:dyDescent="0.3">
      <c r="G125" s="119"/>
      <c r="H125" s="129"/>
      <c r="I125" s="129"/>
      <c r="J125" s="6"/>
    </row>
    <row r="126" spans="2:10" ht="18.75" x14ac:dyDescent="0.3">
      <c r="G126" s="140"/>
      <c r="H126" s="141"/>
      <c r="I126" s="141"/>
      <c r="J126" s="142"/>
    </row>
    <row r="127" spans="2:10" ht="18.75" x14ac:dyDescent="0.3">
      <c r="G127" s="119"/>
      <c r="H127" s="129"/>
      <c r="I127" s="129"/>
      <c r="J127" s="6"/>
    </row>
    <row r="128" spans="2:10" ht="18.75" x14ac:dyDescent="0.3">
      <c r="G128" s="119"/>
      <c r="H128" s="129"/>
      <c r="I128" s="129"/>
      <c r="J128" s="6"/>
    </row>
    <row r="129" spans="7:10" ht="18.75" x14ac:dyDescent="0.3">
      <c r="G129" s="119"/>
      <c r="H129" s="129"/>
      <c r="I129" s="129"/>
      <c r="J129" s="6"/>
    </row>
    <row r="130" spans="7:10" ht="18.75" x14ac:dyDescent="0.3">
      <c r="G130" s="140"/>
      <c r="H130" s="141"/>
      <c r="I130" s="141"/>
      <c r="J130" s="142"/>
    </row>
    <row r="131" spans="7:10" ht="18.75" x14ac:dyDescent="0.3">
      <c r="G131" s="119"/>
      <c r="H131" s="129"/>
      <c r="I131" s="129"/>
      <c r="J131" s="6"/>
    </row>
    <row r="132" spans="7:10" ht="18.75" x14ac:dyDescent="0.3">
      <c r="G132" s="119"/>
      <c r="H132" s="129"/>
      <c r="I132" s="129"/>
      <c r="J132" s="6"/>
    </row>
    <row r="133" spans="7:10" ht="18.75" x14ac:dyDescent="0.3">
      <c r="G133" s="119"/>
      <c r="H133" s="129"/>
      <c r="I133" s="129"/>
      <c r="J133" s="6"/>
    </row>
    <row r="134" spans="7:10" ht="18.75" x14ac:dyDescent="0.3">
      <c r="G134" s="119"/>
      <c r="H134" s="129"/>
      <c r="I134" s="129"/>
      <c r="J134" s="6"/>
    </row>
    <row r="135" spans="7:10" ht="18.75" x14ac:dyDescent="0.3">
      <c r="G135" s="119"/>
      <c r="H135" s="129"/>
      <c r="I135" s="129"/>
      <c r="J135" s="6"/>
    </row>
    <row r="136" spans="7:10" ht="18.75" x14ac:dyDescent="0.3">
      <c r="G136" s="136"/>
      <c r="H136" s="137"/>
      <c r="I136" s="137"/>
      <c r="J136" s="138"/>
    </row>
    <row r="137" spans="7:10" ht="18.75" x14ac:dyDescent="0.3">
      <c r="G137" s="119"/>
      <c r="H137" s="129"/>
      <c r="I137" s="129"/>
      <c r="J137" s="6"/>
    </row>
    <row r="138" spans="7:10" ht="18.75" x14ac:dyDescent="0.3">
      <c r="G138" s="119"/>
      <c r="H138" s="129"/>
      <c r="I138" s="129"/>
      <c r="J138" s="6"/>
    </row>
    <row r="139" spans="7:10" ht="18.75" x14ac:dyDescent="0.3">
      <c r="G139" s="119"/>
      <c r="H139" s="129"/>
      <c r="I139" s="129"/>
      <c r="J139" s="6"/>
    </row>
    <row r="140" spans="7:10" ht="18.75" x14ac:dyDescent="0.3">
      <c r="G140" s="119"/>
      <c r="H140" s="129"/>
      <c r="I140" s="129"/>
      <c r="J140" s="6"/>
    </row>
    <row r="141" spans="7:10" ht="18.75" x14ac:dyDescent="0.3">
      <c r="G141" s="119"/>
      <c r="H141" s="129"/>
      <c r="I141" s="129"/>
      <c r="J141" s="6"/>
    </row>
    <row r="142" spans="7:10" ht="18.75" x14ac:dyDescent="0.3">
      <c r="G142" s="122"/>
      <c r="H142" s="132"/>
      <c r="I142" s="132"/>
      <c r="J142" s="25"/>
    </row>
    <row r="143" spans="7:10" ht="18.75" x14ac:dyDescent="0.3">
      <c r="G143" s="119"/>
      <c r="H143" s="129"/>
      <c r="I143" s="129"/>
      <c r="J143" s="6"/>
    </row>
    <row r="144" spans="7:10" ht="18.75" x14ac:dyDescent="0.3">
      <c r="G144" s="119"/>
      <c r="H144" s="129"/>
      <c r="I144" s="129"/>
      <c r="J144" s="6"/>
    </row>
    <row r="145" spans="7:10" ht="18.75" x14ac:dyDescent="0.3">
      <c r="G145" s="119"/>
      <c r="H145" s="129"/>
      <c r="I145" s="129"/>
      <c r="J145" s="6"/>
    </row>
    <row r="146" spans="7:10" ht="18.75" x14ac:dyDescent="0.3">
      <c r="G146" s="119"/>
      <c r="H146" s="129"/>
      <c r="I146" s="129"/>
      <c r="J146" s="6"/>
    </row>
    <row r="147" spans="7:10" ht="18.75" x14ac:dyDescent="0.3">
      <c r="G147" s="122"/>
      <c r="H147" s="132"/>
      <c r="I147" s="132"/>
      <c r="J147" s="25"/>
    </row>
    <row r="148" spans="7:10" ht="18.75" x14ac:dyDescent="0.3">
      <c r="G148" s="122"/>
      <c r="H148" s="132"/>
      <c r="I148" s="132"/>
      <c r="J148" s="25"/>
    </row>
    <row r="149" spans="7:10" ht="18.75" x14ac:dyDescent="0.3">
      <c r="G149" s="119"/>
      <c r="H149" s="129"/>
      <c r="I149" s="129"/>
      <c r="J149" s="6"/>
    </row>
    <row r="150" spans="7:10" ht="18.75" x14ac:dyDescent="0.3">
      <c r="G150" s="119"/>
      <c r="H150" s="129"/>
      <c r="I150" s="129"/>
      <c r="J150" s="6"/>
    </row>
    <row r="151" spans="7:10" ht="18.75" x14ac:dyDescent="0.3">
      <c r="G151" s="119"/>
      <c r="H151" s="129"/>
      <c r="I151" s="129"/>
      <c r="J151" s="6"/>
    </row>
    <row r="152" spans="7:10" ht="18.75" x14ac:dyDescent="0.3">
      <c r="G152" s="119"/>
      <c r="H152" s="129"/>
      <c r="I152" s="129"/>
      <c r="J152" s="6"/>
    </row>
    <row r="153" spans="7:10" ht="18.75" x14ac:dyDescent="0.3">
      <c r="G153" s="119"/>
      <c r="H153" s="129"/>
      <c r="I153" s="129"/>
      <c r="J153" s="6"/>
    </row>
    <row r="154" spans="7:10" ht="18.75" x14ac:dyDescent="0.3">
      <c r="G154" s="119"/>
      <c r="H154" s="129"/>
      <c r="I154" s="129"/>
      <c r="J154" s="6"/>
    </row>
    <row r="155" spans="7:10" ht="18.75" x14ac:dyDescent="0.3">
      <c r="G155" s="119"/>
      <c r="H155" s="129"/>
      <c r="I155" s="129"/>
      <c r="J155" s="6"/>
    </row>
    <row r="156" spans="7:10" ht="18.75" x14ac:dyDescent="0.3">
      <c r="G156" s="119"/>
      <c r="H156" s="129"/>
      <c r="I156" s="129"/>
      <c r="J156" s="6"/>
    </row>
    <row r="157" spans="7:10" ht="18.75" x14ac:dyDescent="0.3">
      <c r="G157" s="119"/>
      <c r="H157" s="129"/>
      <c r="I157" s="129"/>
      <c r="J157" s="6"/>
    </row>
    <row r="158" spans="7:10" ht="18.75" x14ac:dyDescent="0.3">
      <c r="G158" s="119"/>
      <c r="H158" s="129"/>
      <c r="I158" s="129"/>
      <c r="J158" s="6"/>
    </row>
    <row r="159" spans="7:10" ht="18.75" x14ac:dyDescent="0.3">
      <c r="G159" s="119"/>
      <c r="H159" s="129"/>
      <c r="I159" s="129"/>
      <c r="J159" s="6"/>
    </row>
    <row r="160" spans="7:10" ht="18.75" x14ac:dyDescent="0.3">
      <c r="G160" s="119"/>
      <c r="H160" s="129"/>
      <c r="I160" s="129"/>
      <c r="J160" s="6"/>
    </row>
    <row r="161" spans="7:10" ht="18.75" x14ac:dyDescent="0.3">
      <c r="G161" s="119"/>
      <c r="H161" s="129"/>
      <c r="I161" s="129"/>
      <c r="J161" s="6"/>
    </row>
    <row r="162" spans="7:10" ht="18.75" x14ac:dyDescent="0.3">
      <c r="G162" s="119"/>
      <c r="H162" s="129"/>
      <c r="I162" s="129"/>
      <c r="J162" s="6"/>
    </row>
    <row r="163" spans="7:10" ht="18.75" x14ac:dyDescent="0.3">
      <c r="G163" s="119"/>
      <c r="H163" s="129"/>
      <c r="I163" s="129"/>
      <c r="J163" s="6"/>
    </row>
    <row r="164" spans="7:10" ht="18.75" x14ac:dyDescent="0.3">
      <c r="G164" s="119"/>
      <c r="H164" s="129"/>
      <c r="I164" s="129"/>
      <c r="J164" s="6"/>
    </row>
    <row r="165" spans="7:10" ht="18.75" x14ac:dyDescent="0.3">
      <c r="G165" s="119"/>
      <c r="H165" s="129"/>
      <c r="I165" s="129"/>
      <c r="J165" s="6"/>
    </row>
    <row r="166" spans="7:10" ht="18.75" x14ac:dyDescent="0.3">
      <c r="G166" s="119"/>
      <c r="H166" s="129"/>
      <c r="I166" s="129"/>
      <c r="J166" s="6"/>
    </row>
    <row r="167" spans="7:10" ht="18.75" x14ac:dyDescent="0.3">
      <c r="G167" s="123"/>
      <c r="H167" s="131"/>
      <c r="I167" s="131"/>
      <c r="J167" s="117"/>
    </row>
    <row r="168" spans="7:10" ht="18.75" x14ac:dyDescent="0.3">
      <c r="G168" s="119"/>
      <c r="H168" s="129"/>
      <c r="I168" s="129"/>
      <c r="J168" s="6"/>
    </row>
    <row r="169" spans="7:10" ht="18.75" x14ac:dyDescent="0.3">
      <c r="G169" s="119"/>
      <c r="H169" s="129"/>
      <c r="I169" s="129"/>
      <c r="J169" s="6"/>
    </row>
    <row r="170" spans="7:10" ht="18.75" x14ac:dyDescent="0.3">
      <c r="G170" s="119"/>
      <c r="H170" s="129"/>
      <c r="I170" s="129"/>
      <c r="J170" s="6"/>
    </row>
    <row r="171" spans="7:10" ht="18.75" x14ac:dyDescent="0.3">
      <c r="G171" s="119"/>
      <c r="H171" s="129"/>
      <c r="I171" s="129"/>
      <c r="J171" s="6"/>
    </row>
    <row r="172" spans="7:10" ht="18.75" x14ac:dyDescent="0.3">
      <c r="G172" s="119"/>
      <c r="H172" s="119"/>
      <c r="I172" s="129"/>
      <c r="J172" s="6"/>
    </row>
    <row r="173" spans="7:10" x14ac:dyDescent="0.25">
      <c r="G173" s="119"/>
      <c r="H173" s="119"/>
      <c r="I173" s="119"/>
    </row>
    <row r="174" spans="7:10" ht="15.75" x14ac:dyDescent="0.25">
      <c r="G174" s="139"/>
      <c r="H174" s="399"/>
      <c r="I174" s="399"/>
    </row>
    <row r="175" spans="7:10" ht="15.75" x14ac:dyDescent="0.25">
      <c r="G175" s="400"/>
      <c r="H175" s="400"/>
      <c r="I175" s="400"/>
    </row>
  </sheetData>
  <autoFilter ref="A6:K105" xr:uid="{00000000-0009-0000-0000-000004000000}"/>
  <mergeCells count="11">
    <mergeCell ref="E104:F104"/>
    <mergeCell ref="E105:F105"/>
    <mergeCell ref="H174:I174"/>
    <mergeCell ref="G175:I175"/>
    <mergeCell ref="H104:I104"/>
    <mergeCell ref="G105:I105"/>
    <mergeCell ref="A3:F3"/>
    <mergeCell ref="A103:C103"/>
    <mergeCell ref="G6:G7"/>
    <mergeCell ref="H6:H7"/>
    <mergeCell ref="I6:I7"/>
  </mergeCells>
  <pageMargins left="0.2" right="3.937007874015748E-2" top="2.37" bottom="0.51181102362204722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3:W11617"/>
  <sheetViews>
    <sheetView topLeftCell="A122" zoomScale="90" zoomScaleNormal="90" workbookViewId="0">
      <selection activeCell="H130" sqref="H130"/>
    </sheetView>
  </sheetViews>
  <sheetFormatPr baseColWidth="10" defaultColWidth="11.42578125" defaultRowHeight="16.5" x14ac:dyDescent="0.3"/>
  <cols>
    <col min="1" max="1" width="4.28515625" style="240" customWidth="1"/>
    <col min="2" max="2" width="14.28515625" style="240" bestFit="1" customWidth="1"/>
    <col min="3" max="3" width="14.28515625" style="241" hidden="1" customWidth="1"/>
    <col min="4" max="4" width="14.28515625" style="241" customWidth="1"/>
    <col min="5" max="5" width="11.85546875" style="240" hidden="1" customWidth="1"/>
    <col min="6" max="6" width="108.28515625" style="242" customWidth="1"/>
    <col min="7" max="7" width="20.28515625" style="243" bestFit="1" customWidth="1"/>
    <col min="8" max="8" width="19" style="299" bestFit="1" customWidth="1"/>
    <col min="9" max="9" width="15.85546875" style="300" customWidth="1"/>
    <col min="10" max="10" width="23.140625" style="244" customWidth="1"/>
    <col min="11" max="11" width="24.5703125" style="240" customWidth="1"/>
    <col min="12" max="12" width="19.42578125" style="244" customWidth="1"/>
    <col min="13" max="13" width="12.85546875" style="240" customWidth="1"/>
    <col min="14" max="16384" width="11.42578125" style="240"/>
  </cols>
  <sheetData>
    <row r="3" spans="1:14" x14ac:dyDescent="0.3">
      <c r="A3" s="401" t="s">
        <v>901</v>
      </c>
      <c r="B3" s="401"/>
      <c r="C3" s="401"/>
      <c r="D3" s="401"/>
      <c r="E3" s="401"/>
      <c r="F3" s="401"/>
      <c r="G3" s="401"/>
      <c r="H3" s="401"/>
      <c r="N3" s="245"/>
    </row>
    <row r="4" spans="1:14" x14ac:dyDescent="0.3">
      <c r="A4" s="280"/>
      <c r="B4" s="280"/>
      <c r="C4" s="246"/>
      <c r="D4" s="246"/>
      <c r="E4" s="280"/>
      <c r="F4" s="247"/>
      <c r="G4" s="248"/>
      <c r="H4" s="290"/>
      <c r="N4" s="245"/>
    </row>
    <row r="5" spans="1:14" ht="21" customHeight="1" x14ac:dyDescent="0.3">
      <c r="A5" s="402"/>
      <c r="B5" s="402"/>
      <c r="C5" s="402"/>
      <c r="D5" s="402"/>
      <c r="E5" s="402"/>
      <c r="F5" s="402"/>
      <c r="G5" s="402"/>
      <c r="H5" s="402"/>
      <c r="I5" s="402"/>
      <c r="J5" s="282"/>
      <c r="K5" s="281"/>
      <c r="N5" s="245"/>
    </row>
    <row r="6" spans="1:14" ht="27.75" customHeight="1" x14ac:dyDescent="0.3">
      <c r="A6" s="249" t="s">
        <v>0</v>
      </c>
      <c r="B6" s="249" t="s">
        <v>1</v>
      </c>
      <c r="C6" s="277"/>
      <c r="D6" s="250"/>
      <c r="E6" s="279"/>
      <c r="F6" s="251" t="s">
        <v>2</v>
      </c>
      <c r="G6" s="275" t="s">
        <v>3</v>
      </c>
      <c r="H6" s="291" t="s">
        <v>4</v>
      </c>
      <c r="I6" s="291" t="s">
        <v>5</v>
      </c>
      <c r="J6" s="252"/>
      <c r="K6" s="253"/>
      <c r="M6" s="254"/>
      <c r="N6" s="245"/>
    </row>
    <row r="7" spans="1:14" x14ac:dyDescent="0.3">
      <c r="A7" s="255"/>
      <c r="B7" s="256"/>
      <c r="C7" s="278"/>
      <c r="D7" s="257"/>
      <c r="E7" s="261"/>
      <c r="F7" s="258" t="s">
        <v>7</v>
      </c>
      <c r="G7" s="262" t="e">
        <f>+#REF!</f>
        <v>#REF!</v>
      </c>
      <c r="H7" s="292"/>
      <c r="I7" s="301" t="e">
        <f>+G7</f>
        <v>#REF!</v>
      </c>
      <c r="J7" s="304"/>
      <c r="K7" s="260"/>
      <c r="M7" s="254"/>
      <c r="N7" s="245"/>
    </row>
    <row r="8" spans="1:14" x14ac:dyDescent="0.3">
      <c r="B8" s="256">
        <v>45139</v>
      </c>
      <c r="D8" s="257">
        <v>4362</v>
      </c>
      <c r="F8" s="276" t="s">
        <v>904</v>
      </c>
      <c r="G8" s="262"/>
      <c r="H8" s="293">
        <v>20000</v>
      </c>
      <c r="I8" s="301" t="e">
        <f>I7+G8-H8</f>
        <v>#REF!</v>
      </c>
    </row>
    <row r="9" spans="1:14" x14ac:dyDescent="0.3">
      <c r="B9" s="256">
        <v>45139</v>
      </c>
      <c r="D9" s="257">
        <v>4363</v>
      </c>
      <c r="F9" s="276"/>
      <c r="G9" s="262"/>
      <c r="H9" s="293"/>
      <c r="I9" s="301" t="e">
        <f t="shared" ref="I9:I72" si="0">I8+G9-H9</f>
        <v>#REF!</v>
      </c>
    </row>
    <row r="10" spans="1:14" x14ac:dyDescent="0.3">
      <c r="B10" s="256">
        <v>45139</v>
      </c>
      <c r="D10" s="257">
        <v>4364</v>
      </c>
      <c r="F10" s="242" t="s">
        <v>905</v>
      </c>
      <c r="G10" s="262"/>
      <c r="H10" s="293">
        <v>58000</v>
      </c>
      <c r="I10" s="301" t="e">
        <f t="shared" si="0"/>
        <v>#REF!</v>
      </c>
    </row>
    <row r="11" spans="1:14" x14ac:dyDescent="0.3">
      <c r="B11" s="256">
        <v>45139</v>
      </c>
      <c r="D11" s="257">
        <v>4365</v>
      </c>
      <c r="F11" s="276" t="s">
        <v>906</v>
      </c>
      <c r="G11" s="262"/>
      <c r="H11" s="293">
        <v>50000</v>
      </c>
      <c r="I11" s="301" t="e">
        <f t="shared" si="0"/>
        <v>#REF!</v>
      </c>
    </row>
    <row r="12" spans="1:14" x14ac:dyDescent="0.3">
      <c r="B12" s="256">
        <v>45139</v>
      </c>
      <c r="D12" s="257">
        <v>4366</v>
      </c>
      <c r="F12" s="276" t="s">
        <v>907</v>
      </c>
      <c r="G12" s="262"/>
      <c r="H12" s="293">
        <v>4000</v>
      </c>
      <c r="I12" s="301" t="e">
        <f t="shared" si="0"/>
        <v>#REF!</v>
      </c>
    </row>
    <row r="13" spans="1:14" x14ac:dyDescent="0.3">
      <c r="B13" s="256">
        <v>45139</v>
      </c>
      <c r="D13" s="257">
        <v>4367</v>
      </c>
      <c r="F13" s="276" t="s">
        <v>908</v>
      </c>
      <c r="G13" s="262"/>
      <c r="H13" s="294">
        <v>17900</v>
      </c>
      <c r="I13" s="301" t="e">
        <f t="shared" si="0"/>
        <v>#REF!</v>
      </c>
    </row>
    <row r="14" spans="1:14" x14ac:dyDescent="0.3">
      <c r="B14" s="256">
        <v>45139</v>
      </c>
      <c r="D14" s="257">
        <v>4368</v>
      </c>
      <c r="F14" s="276" t="s">
        <v>909</v>
      </c>
      <c r="G14" s="262"/>
      <c r="H14" s="294">
        <v>2000</v>
      </c>
      <c r="I14" s="301" t="e">
        <f t="shared" si="0"/>
        <v>#REF!</v>
      </c>
    </row>
    <row r="15" spans="1:14" x14ac:dyDescent="0.3">
      <c r="B15" s="256">
        <v>45140</v>
      </c>
      <c r="D15" s="257">
        <v>4369</v>
      </c>
      <c r="F15" s="276" t="s">
        <v>910</v>
      </c>
      <c r="G15" s="262">
        <v>9750</v>
      </c>
      <c r="H15" s="296"/>
      <c r="I15" s="301" t="e">
        <f t="shared" si="0"/>
        <v>#REF!</v>
      </c>
    </row>
    <row r="16" spans="1:14" x14ac:dyDescent="0.3">
      <c r="B16" s="256">
        <v>45140</v>
      </c>
      <c r="D16" s="257">
        <v>4370</v>
      </c>
      <c r="F16" s="276" t="s">
        <v>796</v>
      </c>
      <c r="G16" s="262"/>
      <c r="H16" s="293"/>
      <c r="I16" s="301" t="e">
        <f t="shared" si="0"/>
        <v>#REF!</v>
      </c>
    </row>
    <row r="17" spans="2:9" x14ac:dyDescent="0.3">
      <c r="B17" s="256">
        <v>45140</v>
      </c>
      <c r="D17" s="257">
        <v>4371</v>
      </c>
      <c r="F17" s="276" t="s">
        <v>911</v>
      </c>
      <c r="G17" s="262"/>
      <c r="H17" s="293">
        <v>140000</v>
      </c>
      <c r="I17" s="301" t="e">
        <f t="shared" si="0"/>
        <v>#REF!</v>
      </c>
    </row>
    <row r="18" spans="2:9" x14ac:dyDescent="0.3">
      <c r="B18" s="256">
        <v>45140</v>
      </c>
      <c r="D18" s="257">
        <v>4372</v>
      </c>
      <c r="F18" s="276" t="s">
        <v>912</v>
      </c>
      <c r="G18" s="262"/>
      <c r="H18" s="294">
        <v>100000</v>
      </c>
      <c r="I18" s="301" t="e">
        <f t="shared" si="0"/>
        <v>#REF!</v>
      </c>
    </row>
    <row r="19" spans="2:9" x14ac:dyDescent="0.3">
      <c r="B19" s="256">
        <v>45140</v>
      </c>
      <c r="D19" s="257">
        <v>4373</v>
      </c>
      <c r="F19" s="276" t="s">
        <v>913</v>
      </c>
      <c r="G19" s="262"/>
      <c r="H19" s="293">
        <v>50000</v>
      </c>
      <c r="I19" s="301" t="e">
        <f t="shared" si="0"/>
        <v>#REF!</v>
      </c>
    </row>
    <row r="20" spans="2:9" x14ac:dyDescent="0.3">
      <c r="B20" s="256">
        <v>45141</v>
      </c>
      <c r="D20" s="257">
        <v>4374</v>
      </c>
      <c r="F20" s="276" t="s">
        <v>914</v>
      </c>
      <c r="G20" s="262"/>
      <c r="H20" s="294">
        <v>20000</v>
      </c>
      <c r="I20" s="301" t="e">
        <f t="shared" si="0"/>
        <v>#REF!</v>
      </c>
    </row>
    <row r="21" spans="2:9" x14ac:dyDescent="0.3">
      <c r="B21" s="256">
        <v>45141</v>
      </c>
      <c r="D21" s="257">
        <v>4375</v>
      </c>
      <c r="F21" s="276" t="s">
        <v>915</v>
      </c>
      <c r="G21" s="262"/>
      <c r="H21" s="293">
        <v>15000</v>
      </c>
      <c r="I21" s="301" t="e">
        <f t="shared" si="0"/>
        <v>#REF!</v>
      </c>
    </row>
    <row r="22" spans="2:9" x14ac:dyDescent="0.3">
      <c r="B22" s="256">
        <v>45141</v>
      </c>
      <c r="D22" s="257">
        <v>4376</v>
      </c>
      <c r="F22" s="276" t="s">
        <v>916</v>
      </c>
      <c r="G22" s="262"/>
      <c r="H22" s="294">
        <v>39000</v>
      </c>
      <c r="I22" s="301" t="e">
        <f t="shared" si="0"/>
        <v>#REF!</v>
      </c>
    </row>
    <row r="23" spans="2:9" ht="33" x14ac:dyDescent="0.3">
      <c r="B23" s="256">
        <v>45141</v>
      </c>
      <c r="D23" s="257">
        <v>4377</v>
      </c>
      <c r="F23" s="276" t="s">
        <v>917</v>
      </c>
      <c r="G23" s="262"/>
      <c r="H23" s="294">
        <v>10000</v>
      </c>
      <c r="I23" s="301" t="e">
        <f t="shared" si="0"/>
        <v>#REF!</v>
      </c>
    </row>
    <row r="24" spans="2:9" ht="33" x14ac:dyDescent="0.3">
      <c r="B24" s="256">
        <v>45141</v>
      </c>
      <c r="D24" s="257">
        <v>4378</v>
      </c>
      <c r="F24" s="276" t="s">
        <v>918</v>
      </c>
      <c r="G24" s="262"/>
      <c r="H24" s="294">
        <v>5000</v>
      </c>
      <c r="I24" s="301" t="e">
        <f t="shared" si="0"/>
        <v>#REF!</v>
      </c>
    </row>
    <row r="25" spans="2:9" ht="33" x14ac:dyDescent="0.3">
      <c r="B25" s="256">
        <v>45141</v>
      </c>
      <c r="D25" s="257">
        <v>4379</v>
      </c>
      <c r="F25" s="276" t="s">
        <v>946</v>
      </c>
      <c r="G25" s="262"/>
      <c r="H25" s="294">
        <v>4000</v>
      </c>
      <c r="I25" s="301" t="e">
        <f t="shared" si="0"/>
        <v>#REF!</v>
      </c>
    </row>
    <row r="26" spans="2:9" x14ac:dyDescent="0.3">
      <c r="B26" s="256">
        <v>45141</v>
      </c>
      <c r="D26" s="257">
        <v>4380</v>
      </c>
      <c r="F26" s="276" t="s">
        <v>919</v>
      </c>
      <c r="G26" s="262"/>
      <c r="H26" s="293">
        <v>2000</v>
      </c>
      <c r="I26" s="301" t="e">
        <f t="shared" si="0"/>
        <v>#REF!</v>
      </c>
    </row>
    <row r="27" spans="2:9" ht="33" x14ac:dyDescent="0.3">
      <c r="B27" s="256">
        <v>45141</v>
      </c>
      <c r="D27" s="257">
        <v>4381</v>
      </c>
      <c r="F27" s="276" t="s">
        <v>920</v>
      </c>
      <c r="G27" s="262"/>
      <c r="H27" s="294">
        <v>10000</v>
      </c>
      <c r="I27" s="301" t="e">
        <f t="shared" si="0"/>
        <v>#REF!</v>
      </c>
    </row>
    <row r="28" spans="2:9" x14ac:dyDescent="0.3">
      <c r="B28" s="256">
        <v>45141</v>
      </c>
      <c r="D28" s="257">
        <v>4382</v>
      </c>
      <c r="F28" s="276" t="s">
        <v>921</v>
      </c>
      <c r="G28" s="262"/>
      <c r="H28" s="293">
        <v>70000</v>
      </c>
      <c r="I28" s="301" t="e">
        <f t="shared" si="0"/>
        <v>#REF!</v>
      </c>
    </row>
    <row r="29" spans="2:9" ht="33" x14ac:dyDescent="0.3">
      <c r="B29" s="256">
        <v>45141</v>
      </c>
      <c r="D29" s="257">
        <v>4383</v>
      </c>
      <c r="F29" s="276" t="s">
        <v>922</v>
      </c>
      <c r="G29" s="262"/>
      <c r="H29" s="293">
        <v>2500</v>
      </c>
      <c r="I29" s="301" t="e">
        <f t="shared" si="0"/>
        <v>#REF!</v>
      </c>
    </row>
    <row r="30" spans="2:9" x14ac:dyDescent="0.3">
      <c r="B30" s="256">
        <v>45141</v>
      </c>
      <c r="D30" s="257">
        <v>4384</v>
      </c>
      <c r="F30" s="276" t="s">
        <v>923</v>
      </c>
      <c r="G30" s="262"/>
      <c r="H30" s="293">
        <v>65000</v>
      </c>
      <c r="I30" s="301" t="e">
        <f t="shared" si="0"/>
        <v>#REF!</v>
      </c>
    </row>
    <row r="31" spans="2:9" ht="17.25" customHeight="1" x14ac:dyDescent="0.3">
      <c r="B31" s="256">
        <v>45141</v>
      </c>
      <c r="D31" s="257">
        <v>4385</v>
      </c>
      <c r="F31" s="276" t="s">
        <v>924</v>
      </c>
      <c r="G31" s="262"/>
      <c r="H31" s="293">
        <v>65000</v>
      </c>
      <c r="I31" s="301" t="e">
        <f t="shared" si="0"/>
        <v>#REF!</v>
      </c>
    </row>
    <row r="32" spans="2:9" x14ac:dyDescent="0.3">
      <c r="B32" s="256">
        <v>45141</v>
      </c>
      <c r="D32" s="257">
        <v>4386</v>
      </c>
      <c r="F32" s="276" t="s">
        <v>925</v>
      </c>
      <c r="G32" s="262"/>
      <c r="H32" s="293">
        <v>65000</v>
      </c>
      <c r="I32" s="301" t="e">
        <f t="shared" si="0"/>
        <v>#REF!</v>
      </c>
    </row>
    <row r="33" spans="2:9" x14ac:dyDescent="0.3">
      <c r="B33" s="256">
        <v>45141</v>
      </c>
      <c r="D33" s="257">
        <v>4387</v>
      </c>
      <c r="F33" s="276" t="s">
        <v>926</v>
      </c>
      <c r="G33" s="262"/>
      <c r="H33" s="293">
        <v>94000</v>
      </c>
      <c r="I33" s="301" t="e">
        <f t="shared" si="0"/>
        <v>#REF!</v>
      </c>
    </row>
    <row r="34" spans="2:9" x14ac:dyDescent="0.3">
      <c r="B34" s="256">
        <v>45141</v>
      </c>
      <c r="D34" s="257">
        <v>4388</v>
      </c>
      <c r="F34" s="276" t="s">
        <v>868</v>
      </c>
      <c r="G34" s="262"/>
      <c r="H34" s="293">
        <v>60600</v>
      </c>
      <c r="I34" s="301" t="e">
        <f t="shared" si="0"/>
        <v>#REF!</v>
      </c>
    </row>
    <row r="35" spans="2:9" x14ac:dyDescent="0.3">
      <c r="B35" s="256">
        <v>45141</v>
      </c>
      <c r="D35" s="257">
        <v>4389</v>
      </c>
      <c r="F35" s="276" t="s">
        <v>927</v>
      </c>
      <c r="G35" s="262"/>
      <c r="H35" s="293">
        <v>80800</v>
      </c>
      <c r="I35" s="301" t="e">
        <f t="shared" si="0"/>
        <v>#REF!</v>
      </c>
    </row>
    <row r="36" spans="2:9" x14ac:dyDescent="0.3">
      <c r="B36" s="256">
        <v>45141</v>
      </c>
      <c r="D36" s="257">
        <v>4390</v>
      </c>
      <c r="F36" s="276" t="s">
        <v>928</v>
      </c>
      <c r="G36" s="262"/>
      <c r="H36" s="294">
        <v>101000</v>
      </c>
      <c r="I36" s="301" t="e">
        <f t="shared" si="0"/>
        <v>#REF!</v>
      </c>
    </row>
    <row r="37" spans="2:9" x14ac:dyDescent="0.3">
      <c r="B37" s="256">
        <v>45141</v>
      </c>
      <c r="D37" s="257">
        <v>4391</v>
      </c>
      <c r="F37" s="276" t="s">
        <v>865</v>
      </c>
      <c r="G37" s="262"/>
      <c r="H37" s="294">
        <v>101000</v>
      </c>
      <c r="I37" s="301" t="e">
        <f t="shared" si="0"/>
        <v>#REF!</v>
      </c>
    </row>
    <row r="38" spans="2:9" x14ac:dyDescent="0.3">
      <c r="B38" s="256">
        <v>45141</v>
      </c>
      <c r="D38" s="257">
        <v>4392</v>
      </c>
      <c r="F38" s="276" t="s">
        <v>864</v>
      </c>
      <c r="G38" s="262"/>
      <c r="H38" s="294">
        <v>80800</v>
      </c>
      <c r="I38" s="301" t="e">
        <f t="shared" si="0"/>
        <v>#REF!</v>
      </c>
    </row>
    <row r="39" spans="2:9" x14ac:dyDescent="0.3">
      <c r="B39" s="256">
        <v>45141</v>
      </c>
      <c r="D39" s="257">
        <v>4393</v>
      </c>
      <c r="F39" s="276" t="s">
        <v>798</v>
      </c>
      <c r="G39" s="262"/>
      <c r="H39" s="294">
        <v>90900</v>
      </c>
      <c r="I39" s="301" t="e">
        <f t="shared" si="0"/>
        <v>#REF!</v>
      </c>
    </row>
    <row r="40" spans="2:9" x14ac:dyDescent="0.3">
      <c r="B40" s="256">
        <v>45141</v>
      </c>
      <c r="D40" s="257">
        <v>4394</v>
      </c>
      <c r="F40" s="276" t="s">
        <v>929</v>
      </c>
      <c r="G40" s="262"/>
      <c r="H40" s="293">
        <v>20200</v>
      </c>
      <c r="I40" s="301" t="e">
        <f t="shared" si="0"/>
        <v>#REF!</v>
      </c>
    </row>
    <row r="41" spans="2:9" x14ac:dyDescent="0.3">
      <c r="B41" s="256">
        <v>45141</v>
      </c>
      <c r="D41" s="257">
        <v>4395</v>
      </c>
      <c r="F41" s="276" t="s">
        <v>930</v>
      </c>
      <c r="G41" s="262"/>
      <c r="H41" s="293">
        <v>56000</v>
      </c>
      <c r="I41" s="301" t="e">
        <f t="shared" si="0"/>
        <v>#REF!</v>
      </c>
    </row>
    <row r="42" spans="2:9" x14ac:dyDescent="0.3">
      <c r="B42" s="256">
        <v>45141</v>
      </c>
      <c r="D42" s="257">
        <v>4396</v>
      </c>
      <c r="F42" s="276" t="s">
        <v>931</v>
      </c>
      <c r="G42" s="262"/>
      <c r="H42" s="293">
        <v>69000</v>
      </c>
      <c r="I42" s="301" t="e">
        <f t="shared" si="0"/>
        <v>#REF!</v>
      </c>
    </row>
    <row r="43" spans="2:9" x14ac:dyDescent="0.3">
      <c r="B43" s="256">
        <v>45141</v>
      </c>
      <c r="D43" s="257">
        <v>4397</v>
      </c>
      <c r="F43" s="276" t="s">
        <v>932</v>
      </c>
      <c r="G43" s="262"/>
      <c r="H43" s="293">
        <v>56000</v>
      </c>
      <c r="I43" s="301" t="e">
        <f t="shared" si="0"/>
        <v>#REF!</v>
      </c>
    </row>
    <row r="44" spans="2:9" x14ac:dyDescent="0.3">
      <c r="B44" s="256">
        <v>45141</v>
      </c>
      <c r="D44" s="257">
        <v>4398</v>
      </c>
      <c r="F44" s="276" t="s">
        <v>933</v>
      </c>
      <c r="G44" s="262"/>
      <c r="H44" s="294">
        <v>64000</v>
      </c>
      <c r="I44" s="301" t="e">
        <f t="shared" si="0"/>
        <v>#REF!</v>
      </c>
    </row>
    <row r="45" spans="2:9" x14ac:dyDescent="0.3">
      <c r="B45" s="256">
        <v>45141</v>
      </c>
      <c r="D45" s="257">
        <v>4399</v>
      </c>
      <c r="F45" s="276" t="s">
        <v>935</v>
      </c>
      <c r="G45" s="262"/>
      <c r="H45" s="294">
        <v>15500</v>
      </c>
      <c r="I45" s="301" t="e">
        <f t="shared" si="0"/>
        <v>#REF!</v>
      </c>
    </row>
    <row r="46" spans="2:9" x14ac:dyDescent="0.3">
      <c r="B46" s="256">
        <v>45141</v>
      </c>
      <c r="D46" s="257">
        <v>4400</v>
      </c>
      <c r="F46" s="276" t="s">
        <v>934</v>
      </c>
      <c r="G46" s="262"/>
      <c r="H46" s="294">
        <v>11000</v>
      </c>
      <c r="I46" s="301" t="e">
        <f t="shared" si="0"/>
        <v>#REF!</v>
      </c>
    </row>
    <row r="47" spans="2:9" x14ac:dyDescent="0.3">
      <c r="B47" s="256">
        <v>45141</v>
      </c>
      <c r="D47" s="257">
        <v>4401</v>
      </c>
      <c r="F47" s="276" t="s">
        <v>936</v>
      </c>
      <c r="G47" s="262"/>
      <c r="H47" s="294">
        <v>200000</v>
      </c>
      <c r="I47" s="301" t="e">
        <f t="shared" si="0"/>
        <v>#REF!</v>
      </c>
    </row>
    <row r="48" spans="2:9" ht="33" x14ac:dyDescent="0.3">
      <c r="B48" s="256">
        <v>45141</v>
      </c>
      <c r="D48" s="257">
        <v>4402</v>
      </c>
      <c r="F48" s="276" t="s">
        <v>937</v>
      </c>
      <c r="G48" s="262"/>
      <c r="H48" s="294">
        <v>97650</v>
      </c>
      <c r="I48" s="301" t="e">
        <f t="shared" si="0"/>
        <v>#REF!</v>
      </c>
    </row>
    <row r="49" spans="2:23" x14ac:dyDescent="0.3">
      <c r="B49" s="256">
        <v>45141</v>
      </c>
      <c r="D49" s="257">
        <v>4403</v>
      </c>
      <c r="F49" s="276" t="s">
        <v>938</v>
      </c>
      <c r="G49" s="262"/>
      <c r="H49" s="294">
        <v>24000</v>
      </c>
      <c r="I49" s="301" t="e">
        <f t="shared" si="0"/>
        <v>#REF!</v>
      </c>
    </row>
    <row r="50" spans="2:23" x14ac:dyDescent="0.3">
      <c r="B50" s="256">
        <v>45141</v>
      </c>
      <c r="D50" s="257">
        <v>4404</v>
      </c>
      <c r="F50" s="276" t="s">
        <v>939</v>
      </c>
      <c r="G50" s="262"/>
      <c r="H50" s="294">
        <v>150000</v>
      </c>
      <c r="I50" s="301" t="e">
        <f t="shared" si="0"/>
        <v>#REF!</v>
      </c>
    </row>
    <row r="51" spans="2:23" ht="33" x14ac:dyDescent="0.3">
      <c r="B51" s="256">
        <v>45141</v>
      </c>
      <c r="D51" s="257">
        <v>4405</v>
      </c>
      <c r="F51" s="276" t="s">
        <v>940</v>
      </c>
      <c r="G51" s="262"/>
      <c r="H51" s="294">
        <v>4000</v>
      </c>
      <c r="I51" s="301" t="e">
        <f t="shared" si="0"/>
        <v>#REF!</v>
      </c>
    </row>
    <row r="52" spans="2:23" x14ac:dyDescent="0.3">
      <c r="B52" s="256">
        <v>45141</v>
      </c>
      <c r="D52" s="257">
        <v>4406</v>
      </c>
      <c r="F52" s="276" t="s">
        <v>796</v>
      </c>
      <c r="G52" s="262"/>
      <c r="H52" s="294"/>
      <c r="I52" s="301" t="e">
        <f t="shared" si="0"/>
        <v>#REF!</v>
      </c>
    </row>
    <row r="53" spans="2:23" ht="33" x14ac:dyDescent="0.3">
      <c r="B53" s="256">
        <v>45142</v>
      </c>
      <c r="D53" s="257">
        <v>4407</v>
      </c>
      <c r="F53" s="276" t="s">
        <v>941</v>
      </c>
      <c r="G53" s="262"/>
      <c r="H53" s="294">
        <v>2000</v>
      </c>
      <c r="I53" s="301" t="e">
        <f t="shared" si="0"/>
        <v>#REF!</v>
      </c>
    </row>
    <row r="54" spans="2:23" x14ac:dyDescent="0.3">
      <c r="B54" s="256">
        <v>45142</v>
      </c>
      <c r="D54" s="257">
        <v>4408</v>
      </c>
      <c r="F54" s="276" t="s">
        <v>942</v>
      </c>
      <c r="G54" s="262"/>
      <c r="H54" s="294">
        <v>2000</v>
      </c>
      <c r="I54" s="301" t="e">
        <f t="shared" si="0"/>
        <v>#REF!</v>
      </c>
    </row>
    <row r="55" spans="2:23" x14ac:dyDescent="0.3">
      <c r="B55" s="256">
        <v>45142</v>
      </c>
      <c r="D55" s="257">
        <v>4409</v>
      </c>
      <c r="F55" s="276" t="s">
        <v>796</v>
      </c>
      <c r="G55" s="262"/>
      <c r="H55" s="294"/>
      <c r="I55" s="301" t="e">
        <f t="shared" si="0"/>
        <v>#REF!</v>
      </c>
    </row>
    <row r="56" spans="2:23" ht="33" x14ac:dyDescent="0.3">
      <c r="B56" s="256">
        <v>45142</v>
      </c>
      <c r="D56" s="257">
        <v>4410</v>
      </c>
      <c r="F56" s="276" t="s">
        <v>943</v>
      </c>
      <c r="G56" s="262"/>
      <c r="H56" s="294">
        <v>50500</v>
      </c>
      <c r="I56" s="301" t="e">
        <f t="shared" si="0"/>
        <v>#REF!</v>
      </c>
    </row>
    <row r="57" spans="2:23" x14ac:dyDescent="0.3">
      <c r="B57" s="256">
        <v>45142</v>
      </c>
      <c r="D57" s="257">
        <v>4411</v>
      </c>
      <c r="F57" s="276" t="s">
        <v>944</v>
      </c>
      <c r="G57" s="262"/>
      <c r="H57" s="294">
        <v>5000</v>
      </c>
      <c r="I57" s="301" t="e">
        <f t="shared" si="0"/>
        <v>#REF!</v>
      </c>
    </row>
    <row r="58" spans="2:23" x14ac:dyDescent="0.3">
      <c r="B58" s="256">
        <v>45142</v>
      </c>
      <c r="D58" s="257">
        <v>4412</v>
      </c>
      <c r="F58" s="276" t="s">
        <v>796</v>
      </c>
      <c r="G58" s="262"/>
      <c r="H58" s="294"/>
      <c r="I58" s="301" t="e">
        <f t="shared" si="0"/>
        <v>#REF!</v>
      </c>
    </row>
    <row r="59" spans="2:23" ht="33" x14ac:dyDescent="0.3">
      <c r="B59" s="256">
        <v>45142</v>
      </c>
      <c r="D59" s="257">
        <v>4413</v>
      </c>
      <c r="F59" s="276" t="s">
        <v>945</v>
      </c>
      <c r="G59" s="262">
        <v>5352000</v>
      </c>
      <c r="H59" s="294"/>
      <c r="I59" s="301">
        <v>1000000</v>
      </c>
    </row>
    <row r="60" spans="2:23" x14ac:dyDescent="0.3">
      <c r="B60" s="256">
        <v>45143</v>
      </c>
      <c r="D60" s="257">
        <v>4414</v>
      </c>
      <c r="F60" s="276" t="s">
        <v>948</v>
      </c>
      <c r="G60" s="262"/>
      <c r="H60" s="316">
        <v>30000</v>
      </c>
      <c r="I60" s="301">
        <f t="shared" si="0"/>
        <v>970000</v>
      </c>
    </row>
    <row r="61" spans="2:23" ht="33" x14ac:dyDescent="0.3">
      <c r="B61" s="256">
        <v>45143</v>
      </c>
      <c r="D61" s="257">
        <v>4415</v>
      </c>
      <c r="F61" s="276" t="s">
        <v>949</v>
      </c>
      <c r="G61" s="289"/>
      <c r="H61" s="306">
        <v>8000</v>
      </c>
      <c r="I61" s="318">
        <f t="shared" si="0"/>
        <v>962000</v>
      </c>
    </row>
    <row r="62" spans="2:23" x14ac:dyDescent="0.3">
      <c r="B62" s="256">
        <v>45143</v>
      </c>
      <c r="D62" s="257">
        <v>4416</v>
      </c>
      <c r="F62" s="276" t="s">
        <v>796</v>
      </c>
      <c r="G62" s="289"/>
      <c r="H62" s="306"/>
      <c r="I62" s="318">
        <f t="shared" si="0"/>
        <v>962000</v>
      </c>
    </row>
    <row r="63" spans="2:23" x14ac:dyDescent="0.3">
      <c r="B63" s="256">
        <v>45143</v>
      </c>
      <c r="D63" s="257">
        <v>4417</v>
      </c>
      <c r="F63" s="276" t="s">
        <v>950</v>
      </c>
      <c r="G63" s="262"/>
      <c r="H63" s="316">
        <v>26500</v>
      </c>
      <c r="I63" s="318">
        <f t="shared" si="0"/>
        <v>935500</v>
      </c>
    </row>
    <row r="64" spans="2:23" ht="33" x14ac:dyDescent="0.3">
      <c r="B64" s="256">
        <v>45143</v>
      </c>
      <c r="D64" s="257">
        <v>4418</v>
      </c>
      <c r="F64" s="276" t="s">
        <v>951</v>
      </c>
      <c r="G64" s="262"/>
      <c r="H64" s="306">
        <v>106100</v>
      </c>
      <c r="I64" s="318">
        <f t="shared" si="0"/>
        <v>829400</v>
      </c>
      <c r="W64" s="240">
        <v>8</v>
      </c>
    </row>
    <row r="65" spans="2:11" ht="33" x14ac:dyDescent="0.3">
      <c r="B65" s="256">
        <v>45143</v>
      </c>
      <c r="D65" s="257">
        <v>4419</v>
      </c>
      <c r="F65" s="276" t="s">
        <v>952</v>
      </c>
      <c r="G65" s="262"/>
      <c r="H65" s="306">
        <v>10500</v>
      </c>
      <c r="I65" s="318">
        <f t="shared" si="0"/>
        <v>818900</v>
      </c>
    </row>
    <row r="66" spans="2:11" x14ac:dyDescent="0.3">
      <c r="B66" s="256">
        <v>45146</v>
      </c>
      <c r="D66" s="257">
        <v>4420</v>
      </c>
      <c r="F66" s="276" t="s">
        <v>953</v>
      </c>
      <c r="G66" s="262"/>
      <c r="H66" s="306">
        <v>44000</v>
      </c>
      <c r="I66" s="318">
        <f t="shared" si="0"/>
        <v>774900</v>
      </c>
    </row>
    <row r="67" spans="2:11" x14ac:dyDescent="0.3">
      <c r="B67" s="256">
        <v>45146</v>
      </c>
      <c r="D67" s="257">
        <v>4421</v>
      </c>
      <c r="F67" s="276" t="s">
        <v>954</v>
      </c>
      <c r="G67" s="262"/>
      <c r="H67" s="306">
        <v>25000</v>
      </c>
      <c r="I67" s="318">
        <f t="shared" si="0"/>
        <v>749900</v>
      </c>
    </row>
    <row r="68" spans="2:11" x14ac:dyDescent="0.3">
      <c r="B68" s="256">
        <v>45146</v>
      </c>
      <c r="D68" s="257">
        <v>4422</v>
      </c>
      <c r="F68" s="276" t="s">
        <v>955</v>
      </c>
      <c r="G68" s="262"/>
      <c r="H68" s="306">
        <v>2000</v>
      </c>
      <c r="I68" s="318">
        <f t="shared" si="0"/>
        <v>747900</v>
      </c>
    </row>
    <row r="69" spans="2:11" x14ac:dyDescent="0.3">
      <c r="B69" s="256">
        <v>45146</v>
      </c>
      <c r="D69" s="257">
        <v>4423</v>
      </c>
      <c r="F69" s="276" t="s">
        <v>1012</v>
      </c>
      <c r="G69" s="262"/>
      <c r="H69" s="316">
        <v>2500</v>
      </c>
      <c r="I69" s="318">
        <f t="shared" si="0"/>
        <v>745400</v>
      </c>
    </row>
    <row r="70" spans="2:11" x14ac:dyDescent="0.3">
      <c r="B70" s="256">
        <v>45146</v>
      </c>
      <c r="D70" s="257">
        <v>4424</v>
      </c>
      <c r="F70" s="276" t="s">
        <v>796</v>
      </c>
      <c r="G70" s="262"/>
      <c r="H70" s="293"/>
      <c r="I70" s="318">
        <f t="shared" si="0"/>
        <v>745400</v>
      </c>
    </row>
    <row r="71" spans="2:11" x14ac:dyDescent="0.3">
      <c r="B71" s="256">
        <v>45146</v>
      </c>
      <c r="D71" s="257">
        <v>4425</v>
      </c>
      <c r="F71" s="276" t="s">
        <v>956</v>
      </c>
      <c r="G71" s="262">
        <v>1665000</v>
      </c>
      <c r="H71" s="294">
        <v>404000</v>
      </c>
      <c r="I71" s="318">
        <f t="shared" si="0"/>
        <v>2006400</v>
      </c>
    </row>
    <row r="72" spans="2:11" x14ac:dyDescent="0.3">
      <c r="B72" s="256">
        <v>45147</v>
      </c>
      <c r="D72" s="257">
        <v>4426</v>
      </c>
      <c r="F72" s="276" t="s">
        <v>957</v>
      </c>
      <c r="G72" s="262"/>
      <c r="H72" s="306">
        <v>10000</v>
      </c>
      <c r="I72" s="318">
        <f t="shared" si="0"/>
        <v>1996400</v>
      </c>
    </row>
    <row r="73" spans="2:11" x14ac:dyDescent="0.3">
      <c r="B73" s="256">
        <v>45147</v>
      </c>
      <c r="D73" s="257">
        <v>4427</v>
      </c>
      <c r="F73" s="276" t="s">
        <v>958</v>
      </c>
      <c r="G73" s="262"/>
      <c r="H73" s="306">
        <v>2000</v>
      </c>
      <c r="I73" s="318">
        <f t="shared" ref="I73:I137" si="1">I72+G73-H73</f>
        <v>1994400</v>
      </c>
    </row>
    <row r="74" spans="2:11" x14ac:dyDescent="0.3">
      <c r="B74" s="256">
        <v>45147</v>
      </c>
      <c r="D74" s="257">
        <v>4428</v>
      </c>
      <c r="F74" s="276" t="s">
        <v>960</v>
      </c>
      <c r="G74" s="262">
        <f>790000-290000</f>
        <v>500000</v>
      </c>
      <c r="H74" s="293"/>
      <c r="I74" s="318">
        <f t="shared" si="1"/>
        <v>2494400</v>
      </c>
    </row>
    <row r="75" spans="2:11" x14ac:dyDescent="0.3">
      <c r="B75" s="256">
        <v>45147</v>
      </c>
      <c r="D75" s="257">
        <v>4429</v>
      </c>
      <c r="F75" s="276" t="s">
        <v>959</v>
      </c>
      <c r="G75" s="262"/>
      <c r="H75" s="306">
        <v>2000</v>
      </c>
      <c r="I75" s="318">
        <f t="shared" si="1"/>
        <v>2492400</v>
      </c>
    </row>
    <row r="76" spans="2:11" x14ac:dyDescent="0.3">
      <c r="B76" s="256">
        <v>45147</v>
      </c>
      <c r="D76" s="257">
        <v>4430</v>
      </c>
      <c r="F76" s="276" t="s">
        <v>961</v>
      </c>
      <c r="G76" s="262"/>
      <c r="H76" s="306">
        <v>37900</v>
      </c>
      <c r="I76" s="318">
        <f t="shared" si="1"/>
        <v>2454500</v>
      </c>
    </row>
    <row r="77" spans="2:11" x14ac:dyDescent="0.3">
      <c r="B77" s="256">
        <v>45147</v>
      </c>
      <c r="D77" s="257">
        <v>4431</v>
      </c>
      <c r="F77" s="276" t="s">
        <v>962</v>
      </c>
      <c r="G77" s="262"/>
      <c r="H77" s="316">
        <v>72015</v>
      </c>
      <c r="I77" s="318">
        <f t="shared" si="1"/>
        <v>2382485</v>
      </c>
    </row>
    <row r="78" spans="2:11" x14ac:dyDescent="0.3">
      <c r="B78" s="256">
        <v>45147</v>
      </c>
      <c r="D78" s="257">
        <v>4432</v>
      </c>
      <c r="F78" s="276" t="s">
        <v>963</v>
      </c>
      <c r="G78" s="262"/>
      <c r="H78" s="306">
        <v>215000</v>
      </c>
      <c r="I78" s="318">
        <f t="shared" si="1"/>
        <v>2167485</v>
      </c>
    </row>
    <row r="79" spans="2:11" x14ac:dyDescent="0.3">
      <c r="B79" s="256">
        <v>45147</v>
      </c>
      <c r="D79" s="257">
        <v>4433</v>
      </c>
      <c r="F79" s="276" t="s">
        <v>964</v>
      </c>
      <c r="G79" s="262"/>
      <c r="H79" s="306">
        <v>120000</v>
      </c>
      <c r="I79" s="318">
        <f t="shared" si="1"/>
        <v>2047485</v>
      </c>
      <c r="K79" s="244"/>
    </row>
    <row r="80" spans="2:11" x14ac:dyDescent="0.3">
      <c r="B80" s="256">
        <v>45147</v>
      </c>
      <c r="D80" s="257">
        <v>4434</v>
      </c>
      <c r="F80" s="276" t="s">
        <v>965</v>
      </c>
      <c r="G80" s="262"/>
      <c r="H80" s="316">
        <v>40000</v>
      </c>
      <c r="I80" s="318">
        <f t="shared" si="1"/>
        <v>2007485</v>
      </c>
      <c r="K80" s="244"/>
    </row>
    <row r="81" spans="2:9" x14ac:dyDescent="0.3">
      <c r="B81" s="256">
        <v>45147</v>
      </c>
      <c r="D81" s="257">
        <v>4435</v>
      </c>
      <c r="F81" s="276" t="s">
        <v>966</v>
      </c>
      <c r="G81" s="283"/>
      <c r="H81" s="316">
        <v>65650</v>
      </c>
      <c r="I81" s="318">
        <f t="shared" si="1"/>
        <v>1941835</v>
      </c>
    </row>
    <row r="82" spans="2:9" ht="33" x14ac:dyDescent="0.3">
      <c r="B82" s="256">
        <v>45147</v>
      </c>
      <c r="D82" s="257">
        <v>4436</v>
      </c>
      <c r="F82" s="276" t="s">
        <v>967</v>
      </c>
      <c r="G82" s="262"/>
      <c r="H82" s="316">
        <v>110000</v>
      </c>
      <c r="I82" s="318">
        <f t="shared" si="1"/>
        <v>1831835</v>
      </c>
    </row>
    <row r="83" spans="2:9" ht="33" x14ac:dyDescent="0.3">
      <c r="B83" s="256">
        <v>45148</v>
      </c>
      <c r="D83" s="257">
        <v>4437</v>
      </c>
      <c r="F83" s="276" t="s">
        <v>968</v>
      </c>
      <c r="G83" s="262"/>
      <c r="H83" s="328">
        <v>85000</v>
      </c>
      <c r="I83" s="318">
        <f t="shared" si="1"/>
        <v>1746835</v>
      </c>
    </row>
    <row r="84" spans="2:9" ht="33" x14ac:dyDescent="0.3">
      <c r="B84" s="256">
        <v>45148</v>
      </c>
      <c r="D84" s="257">
        <v>4438</v>
      </c>
      <c r="F84" s="276" t="s">
        <v>969</v>
      </c>
      <c r="G84" s="262"/>
      <c r="H84" s="316">
        <v>5125</v>
      </c>
      <c r="I84" s="318">
        <f t="shared" si="1"/>
        <v>1741710</v>
      </c>
    </row>
    <row r="85" spans="2:9" x14ac:dyDescent="0.3">
      <c r="B85" s="256">
        <v>45148</v>
      </c>
      <c r="D85" s="257">
        <v>4439</v>
      </c>
      <c r="F85" s="276" t="s">
        <v>796</v>
      </c>
      <c r="G85" s="262"/>
      <c r="H85" s="294"/>
      <c r="I85" s="318">
        <f t="shared" si="1"/>
        <v>1741710</v>
      </c>
    </row>
    <row r="86" spans="2:9" x14ac:dyDescent="0.3">
      <c r="B86" s="256">
        <v>45148</v>
      </c>
      <c r="D86" s="257">
        <v>4440</v>
      </c>
      <c r="F86" s="242" t="s">
        <v>970</v>
      </c>
      <c r="G86" s="262"/>
      <c r="H86" s="316">
        <v>78500</v>
      </c>
      <c r="I86" s="318">
        <f t="shared" si="1"/>
        <v>1663210</v>
      </c>
    </row>
    <row r="87" spans="2:9" x14ac:dyDescent="0.3">
      <c r="B87" s="256">
        <v>45149</v>
      </c>
      <c r="D87" s="257">
        <v>4441</v>
      </c>
      <c r="F87" s="276" t="s">
        <v>971</v>
      </c>
      <c r="G87" s="262">
        <v>525000</v>
      </c>
      <c r="H87" s="316">
        <v>2500</v>
      </c>
      <c r="I87" s="318">
        <f t="shared" si="1"/>
        <v>2185710</v>
      </c>
    </row>
    <row r="88" spans="2:9" x14ac:dyDescent="0.3">
      <c r="B88" s="256">
        <v>45149</v>
      </c>
      <c r="D88" s="257">
        <v>4442</v>
      </c>
      <c r="F88" s="276" t="s">
        <v>796</v>
      </c>
      <c r="G88" s="262"/>
      <c r="H88" s="294"/>
      <c r="I88" s="318">
        <f t="shared" si="1"/>
        <v>2185710</v>
      </c>
    </row>
    <row r="89" spans="2:9" x14ac:dyDescent="0.3">
      <c r="B89" s="256">
        <v>45149</v>
      </c>
      <c r="D89" s="257">
        <v>4443</v>
      </c>
      <c r="F89" s="276" t="s">
        <v>972</v>
      </c>
      <c r="G89" s="262"/>
      <c r="H89" s="316">
        <v>22000</v>
      </c>
      <c r="I89" s="318">
        <f t="shared" si="1"/>
        <v>2163710</v>
      </c>
    </row>
    <row r="90" spans="2:9" x14ac:dyDescent="0.3">
      <c r="B90" s="256">
        <v>45149</v>
      </c>
      <c r="D90" s="257">
        <v>4444</v>
      </c>
      <c r="F90" s="276" t="s">
        <v>973</v>
      </c>
      <c r="G90" s="262"/>
      <c r="H90" s="316">
        <v>25000</v>
      </c>
      <c r="I90" s="318">
        <f t="shared" si="1"/>
        <v>2138710</v>
      </c>
    </row>
    <row r="91" spans="2:9" ht="21" customHeight="1" x14ac:dyDescent="0.3">
      <c r="B91" s="256">
        <v>45149</v>
      </c>
      <c r="D91" s="257">
        <v>4445</v>
      </c>
      <c r="F91" s="276" t="s">
        <v>974</v>
      </c>
      <c r="G91" s="262"/>
      <c r="H91" s="316">
        <v>2000</v>
      </c>
      <c r="I91" s="318">
        <f t="shared" si="1"/>
        <v>2136710</v>
      </c>
    </row>
    <row r="92" spans="2:9" x14ac:dyDescent="0.3">
      <c r="B92" s="256">
        <v>45149</v>
      </c>
      <c r="C92" s="256">
        <v>45119</v>
      </c>
      <c r="D92" s="257">
        <v>4446</v>
      </c>
      <c r="F92" s="276" t="s">
        <v>975</v>
      </c>
      <c r="G92" s="262"/>
      <c r="H92" s="306">
        <v>6000</v>
      </c>
      <c r="I92" s="318">
        <f t="shared" si="1"/>
        <v>2130710</v>
      </c>
    </row>
    <row r="93" spans="2:9" x14ac:dyDescent="0.3">
      <c r="B93" s="256">
        <v>45149</v>
      </c>
      <c r="D93" s="257">
        <v>4447</v>
      </c>
      <c r="F93" s="276" t="s">
        <v>976</v>
      </c>
      <c r="G93" s="262"/>
      <c r="H93" s="306">
        <v>121200</v>
      </c>
      <c r="I93" s="318">
        <f t="shared" si="1"/>
        <v>2009510</v>
      </c>
    </row>
    <row r="94" spans="2:9" x14ac:dyDescent="0.3">
      <c r="B94" s="256">
        <v>45149</v>
      </c>
      <c r="D94" s="257">
        <v>4448</v>
      </c>
      <c r="F94" s="276" t="s">
        <v>977</v>
      </c>
      <c r="G94" s="262"/>
      <c r="H94" s="316">
        <v>2000</v>
      </c>
      <c r="I94" s="318">
        <f t="shared" si="1"/>
        <v>2007510</v>
      </c>
    </row>
    <row r="95" spans="2:9" x14ac:dyDescent="0.3">
      <c r="B95" s="256">
        <v>45149</v>
      </c>
      <c r="D95" s="257">
        <v>4449</v>
      </c>
      <c r="F95" s="276" t="s">
        <v>978</v>
      </c>
      <c r="G95" s="262"/>
      <c r="H95" s="306">
        <v>11900</v>
      </c>
      <c r="I95" s="318">
        <f t="shared" si="1"/>
        <v>1995610</v>
      </c>
    </row>
    <row r="96" spans="2:9" x14ac:dyDescent="0.3">
      <c r="B96" s="256">
        <v>45149</v>
      </c>
      <c r="D96" s="257">
        <v>4450</v>
      </c>
      <c r="F96" s="276" t="s">
        <v>979</v>
      </c>
      <c r="G96" s="262"/>
      <c r="H96" s="316">
        <v>1500</v>
      </c>
      <c r="I96" s="318">
        <f t="shared" si="1"/>
        <v>1994110</v>
      </c>
    </row>
    <row r="97" spans="2:10" x14ac:dyDescent="0.3">
      <c r="B97" s="256">
        <v>45149</v>
      </c>
      <c r="D97" s="257">
        <v>4451</v>
      </c>
      <c r="F97" s="276" t="s">
        <v>980</v>
      </c>
      <c r="G97" s="262"/>
      <c r="H97" s="294">
        <v>5800</v>
      </c>
      <c r="I97" s="318">
        <f t="shared" si="1"/>
        <v>1988310</v>
      </c>
      <c r="J97" s="244">
        <v>8500</v>
      </c>
    </row>
    <row r="98" spans="2:10" x14ac:dyDescent="0.3">
      <c r="B98" s="256">
        <v>45149</v>
      </c>
      <c r="D98" s="257">
        <v>4452</v>
      </c>
      <c r="F98" s="276" t="s">
        <v>981</v>
      </c>
      <c r="G98" s="262"/>
      <c r="H98" s="316">
        <v>2100</v>
      </c>
      <c r="I98" s="318">
        <f t="shared" si="1"/>
        <v>1986210</v>
      </c>
    </row>
    <row r="99" spans="2:10" ht="33" x14ac:dyDescent="0.3">
      <c r="B99" s="256">
        <v>45150</v>
      </c>
      <c r="D99" s="257">
        <v>4453</v>
      </c>
      <c r="F99" s="276" t="s">
        <v>982</v>
      </c>
      <c r="G99" s="262"/>
      <c r="H99" s="316">
        <v>15000</v>
      </c>
      <c r="I99" s="318">
        <f t="shared" si="1"/>
        <v>1971210</v>
      </c>
    </row>
    <row r="100" spans="2:10" x14ac:dyDescent="0.3">
      <c r="B100" s="256">
        <v>45152</v>
      </c>
      <c r="D100" s="257">
        <v>4454</v>
      </c>
      <c r="F100" s="276" t="s">
        <v>796</v>
      </c>
      <c r="G100" s="262"/>
      <c r="H100" s="293"/>
      <c r="I100" s="318">
        <f t="shared" si="1"/>
        <v>1971210</v>
      </c>
    </row>
    <row r="101" spans="2:10" x14ac:dyDescent="0.3">
      <c r="B101" s="256">
        <v>45152</v>
      </c>
      <c r="D101" s="257">
        <v>4455</v>
      </c>
      <c r="F101" s="276" t="s">
        <v>984</v>
      </c>
      <c r="G101" s="262"/>
      <c r="H101" s="306">
        <v>10000</v>
      </c>
      <c r="I101" s="318">
        <f t="shared" si="1"/>
        <v>1961210</v>
      </c>
    </row>
    <row r="102" spans="2:10" ht="33" x14ac:dyDescent="0.3">
      <c r="B102" s="256">
        <v>45152</v>
      </c>
      <c r="D102" s="257">
        <v>4456</v>
      </c>
      <c r="F102" s="276" t="s">
        <v>985</v>
      </c>
      <c r="G102" s="262"/>
      <c r="H102" s="316">
        <v>30000</v>
      </c>
      <c r="I102" s="318">
        <f t="shared" si="1"/>
        <v>1931210</v>
      </c>
    </row>
    <row r="103" spans="2:10" x14ac:dyDescent="0.3">
      <c r="B103" s="256">
        <v>45152</v>
      </c>
      <c r="D103" s="257">
        <v>4457</v>
      </c>
      <c r="F103" s="276" t="s">
        <v>986</v>
      </c>
      <c r="G103" s="262"/>
      <c r="H103" s="306">
        <v>171700</v>
      </c>
      <c r="I103" s="318">
        <f t="shared" si="1"/>
        <v>1759510</v>
      </c>
    </row>
    <row r="104" spans="2:10" ht="33" x14ac:dyDescent="0.3">
      <c r="B104" s="256">
        <v>45152</v>
      </c>
      <c r="D104" s="257">
        <v>4458</v>
      </c>
      <c r="F104" s="276" t="s">
        <v>987</v>
      </c>
      <c r="G104" s="262"/>
      <c r="H104" s="316">
        <v>28000</v>
      </c>
      <c r="I104" s="318">
        <f t="shared" si="1"/>
        <v>1731510</v>
      </c>
    </row>
    <row r="105" spans="2:10" x14ac:dyDescent="0.3">
      <c r="B105" s="256">
        <v>45152</v>
      </c>
      <c r="D105" s="257">
        <v>4459</v>
      </c>
      <c r="F105" s="276" t="s">
        <v>988</v>
      </c>
      <c r="G105" s="262"/>
      <c r="H105" s="306">
        <v>5000</v>
      </c>
      <c r="I105" s="318">
        <f t="shared" si="1"/>
        <v>1726510</v>
      </c>
    </row>
    <row r="106" spans="2:10" ht="33" x14ac:dyDescent="0.3">
      <c r="B106" s="256">
        <v>45152</v>
      </c>
      <c r="D106" s="257">
        <v>4460</v>
      </c>
      <c r="F106" s="276" t="s">
        <v>989</v>
      </c>
      <c r="G106" s="262"/>
      <c r="H106" s="316">
        <v>5000</v>
      </c>
      <c r="I106" s="318">
        <f t="shared" si="1"/>
        <v>1721510</v>
      </c>
    </row>
    <row r="107" spans="2:10" ht="33" x14ac:dyDescent="0.3">
      <c r="B107" s="256">
        <v>45152</v>
      </c>
      <c r="D107" s="257">
        <v>4461</v>
      </c>
      <c r="F107" s="276" t="s">
        <v>990</v>
      </c>
      <c r="G107" s="262"/>
      <c r="H107" s="306">
        <v>5000</v>
      </c>
      <c r="I107" s="318">
        <f t="shared" si="1"/>
        <v>1716510</v>
      </c>
    </row>
    <row r="108" spans="2:10" x14ac:dyDescent="0.3">
      <c r="B108" s="256">
        <v>45154</v>
      </c>
      <c r="D108" s="257">
        <v>4462</v>
      </c>
      <c r="F108" s="276" t="s">
        <v>991</v>
      </c>
      <c r="G108" s="262"/>
      <c r="H108" s="316">
        <v>2500</v>
      </c>
      <c r="I108" s="318">
        <f t="shared" si="1"/>
        <v>1714010</v>
      </c>
    </row>
    <row r="109" spans="2:10" x14ac:dyDescent="0.3">
      <c r="B109" s="256">
        <v>45154</v>
      </c>
      <c r="D109" s="257">
        <v>4463</v>
      </c>
      <c r="F109" s="276" t="s">
        <v>996</v>
      </c>
      <c r="G109" s="262"/>
      <c r="H109" s="329">
        <v>100000</v>
      </c>
      <c r="I109" s="318">
        <f t="shared" si="1"/>
        <v>1614010</v>
      </c>
    </row>
    <row r="110" spans="2:10" x14ac:dyDescent="0.3">
      <c r="B110" s="256">
        <v>45154</v>
      </c>
      <c r="D110" s="257">
        <v>4464</v>
      </c>
      <c r="F110" s="276" t="s">
        <v>796</v>
      </c>
      <c r="G110" s="262"/>
      <c r="H110" s="293"/>
      <c r="I110" s="318">
        <f t="shared" si="1"/>
        <v>1614010</v>
      </c>
    </row>
    <row r="111" spans="2:10" x14ac:dyDescent="0.3">
      <c r="B111" s="256">
        <v>45155</v>
      </c>
      <c r="D111" s="257">
        <v>4465</v>
      </c>
      <c r="F111" s="276" t="s">
        <v>992</v>
      </c>
      <c r="G111" s="262"/>
      <c r="H111" s="329">
        <v>134900</v>
      </c>
      <c r="I111" s="318">
        <f t="shared" si="1"/>
        <v>1479110</v>
      </c>
    </row>
    <row r="112" spans="2:10" x14ac:dyDescent="0.3">
      <c r="B112" s="256">
        <v>45155</v>
      </c>
      <c r="D112" s="257">
        <v>4466</v>
      </c>
      <c r="F112" s="276" t="s">
        <v>993</v>
      </c>
      <c r="G112" s="262"/>
      <c r="H112" s="316">
        <v>33000</v>
      </c>
      <c r="I112" s="318">
        <f t="shared" si="1"/>
        <v>1446110</v>
      </c>
    </row>
    <row r="113" spans="2:10" x14ac:dyDescent="0.3">
      <c r="B113" s="256">
        <v>45155</v>
      </c>
      <c r="D113" s="257">
        <v>4467</v>
      </c>
      <c r="F113" s="276" t="s">
        <v>994</v>
      </c>
      <c r="G113" s="262"/>
      <c r="H113" s="330">
        <v>121515</v>
      </c>
      <c r="I113" s="318">
        <f t="shared" si="1"/>
        <v>1324595</v>
      </c>
      <c r="J113" s="244">
        <v>121510</v>
      </c>
    </row>
    <row r="114" spans="2:10" x14ac:dyDescent="0.3">
      <c r="B114" s="256">
        <v>45155</v>
      </c>
      <c r="D114" s="257">
        <v>4468</v>
      </c>
      <c r="F114" s="276" t="s">
        <v>995</v>
      </c>
      <c r="G114" s="262"/>
      <c r="H114" s="330">
        <v>67510</v>
      </c>
      <c r="I114" s="318">
        <f t="shared" si="1"/>
        <v>1257085</v>
      </c>
    </row>
    <row r="115" spans="2:10" ht="33" x14ac:dyDescent="0.3">
      <c r="B115" s="256">
        <v>45155</v>
      </c>
      <c r="D115" s="257">
        <v>4469</v>
      </c>
      <c r="F115" s="276" t="s">
        <v>997</v>
      </c>
      <c r="G115" s="283"/>
      <c r="H115" s="316">
        <v>5000</v>
      </c>
      <c r="I115" s="318">
        <f t="shared" si="1"/>
        <v>1252085</v>
      </c>
    </row>
    <row r="116" spans="2:10" x14ac:dyDescent="0.3">
      <c r="B116" s="256">
        <v>45155</v>
      </c>
      <c r="D116" s="257">
        <v>4470</v>
      </c>
      <c r="F116" s="276" t="s">
        <v>998</v>
      </c>
      <c r="G116" s="262"/>
      <c r="H116" s="316">
        <v>2000</v>
      </c>
      <c r="I116" s="318">
        <f t="shared" si="1"/>
        <v>1250085</v>
      </c>
    </row>
    <row r="117" spans="2:10" x14ac:dyDescent="0.3">
      <c r="B117" s="256">
        <v>45156</v>
      </c>
      <c r="D117" s="257">
        <v>4471</v>
      </c>
      <c r="F117" s="276" t="s">
        <v>999</v>
      </c>
      <c r="G117" s="262"/>
      <c r="H117" s="316">
        <v>10000</v>
      </c>
      <c r="I117" s="318">
        <f t="shared" si="1"/>
        <v>1240085</v>
      </c>
    </row>
    <row r="118" spans="2:10" x14ac:dyDescent="0.3">
      <c r="B118" s="256">
        <v>45156</v>
      </c>
      <c r="D118" s="257">
        <v>4472</v>
      </c>
      <c r="F118" s="276" t="s">
        <v>1000</v>
      </c>
      <c r="G118" s="262"/>
      <c r="H118" s="306">
        <v>15000</v>
      </c>
      <c r="I118" s="318">
        <f t="shared" si="1"/>
        <v>1225085</v>
      </c>
    </row>
    <row r="119" spans="2:10" x14ac:dyDescent="0.3">
      <c r="B119" s="256">
        <v>45156</v>
      </c>
      <c r="D119" s="257">
        <v>4473</v>
      </c>
      <c r="F119" s="276" t="s">
        <v>1001</v>
      </c>
      <c r="G119" s="262"/>
      <c r="H119" s="306">
        <v>3000</v>
      </c>
      <c r="I119" s="318">
        <f t="shared" si="1"/>
        <v>1222085</v>
      </c>
    </row>
    <row r="120" spans="2:10" x14ac:dyDescent="0.3">
      <c r="B120" s="256">
        <v>45064</v>
      </c>
      <c r="D120" s="257">
        <v>4474</v>
      </c>
      <c r="F120" s="276" t="s">
        <v>1002</v>
      </c>
      <c r="G120" s="262"/>
      <c r="H120" s="306">
        <v>4500</v>
      </c>
      <c r="I120" s="318">
        <f t="shared" si="1"/>
        <v>1217585</v>
      </c>
    </row>
    <row r="121" spans="2:10" ht="33" x14ac:dyDescent="0.3">
      <c r="B121" s="256">
        <v>45156</v>
      </c>
      <c r="D121" s="257">
        <v>4475</v>
      </c>
      <c r="F121" s="276" t="s">
        <v>1003</v>
      </c>
      <c r="G121" s="262"/>
      <c r="H121" s="306">
        <v>4000</v>
      </c>
      <c r="I121" s="318">
        <f t="shared" si="1"/>
        <v>1213585</v>
      </c>
    </row>
    <row r="122" spans="2:10" x14ac:dyDescent="0.3">
      <c r="B122" s="256">
        <v>45156</v>
      </c>
      <c r="D122" s="257">
        <v>4476</v>
      </c>
      <c r="F122" s="276" t="s">
        <v>1009</v>
      </c>
      <c r="G122" s="331">
        <v>559225</v>
      </c>
      <c r="H122" s="293"/>
      <c r="I122" s="318">
        <f t="shared" si="1"/>
        <v>1772810</v>
      </c>
    </row>
    <row r="123" spans="2:10" x14ac:dyDescent="0.3">
      <c r="B123" s="256">
        <v>45156</v>
      </c>
      <c r="D123" s="257">
        <v>4477</v>
      </c>
      <c r="F123" s="276" t="s">
        <v>1004</v>
      </c>
      <c r="G123" s="262"/>
      <c r="H123" s="316">
        <v>20000</v>
      </c>
      <c r="I123" s="318">
        <f t="shared" si="1"/>
        <v>1752810</v>
      </c>
    </row>
    <row r="124" spans="2:10" x14ac:dyDescent="0.3">
      <c r="B124" s="256">
        <v>45156</v>
      </c>
      <c r="D124" s="257">
        <v>4478</v>
      </c>
      <c r="F124" s="276" t="s">
        <v>1005</v>
      </c>
      <c r="G124" s="262"/>
      <c r="H124" s="325">
        <v>33900</v>
      </c>
      <c r="I124" s="318">
        <f t="shared" si="1"/>
        <v>1718910</v>
      </c>
    </row>
    <row r="125" spans="2:10" ht="33" x14ac:dyDescent="0.3">
      <c r="B125" s="256">
        <v>45156</v>
      </c>
      <c r="D125" s="257">
        <v>4479</v>
      </c>
      <c r="F125" s="276" t="s">
        <v>1006</v>
      </c>
      <c r="G125" s="262"/>
      <c r="H125" s="306">
        <v>9000</v>
      </c>
      <c r="I125" s="318">
        <f t="shared" si="1"/>
        <v>1709910</v>
      </c>
    </row>
    <row r="126" spans="2:10" ht="33" x14ac:dyDescent="0.3">
      <c r="B126" s="256">
        <v>45156</v>
      </c>
      <c r="D126" s="257">
        <v>4480</v>
      </c>
      <c r="F126" s="276" t="s">
        <v>1007</v>
      </c>
      <c r="G126" s="288">
        <v>138060</v>
      </c>
      <c r="H126" s="294"/>
      <c r="I126" s="318">
        <f t="shared" si="1"/>
        <v>1847970</v>
      </c>
    </row>
    <row r="127" spans="2:10" ht="33" x14ac:dyDescent="0.3">
      <c r="B127" s="256">
        <v>45156</v>
      </c>
      <c r="D127" s="257">
        <v>4481</v>
      </c>
      <c r="F127" s="276" t="s">
        <v>1010</v>
      </c>
      <c r="G127" s="262"/>
      <c r="H127" s="316">
        <v>25000</v>
      </c>
      <c r="I127" s="318">
        <f t="shared" si="1"/>
        <v>1822970</v>
      </c>
    </row>
    <row r="128" spans="2:10" x14ac:dyDescent="0.3">
      <c r="B128" s="256">
        <v>45157</v>
      </c>
      <c r="D128" s="257">
        <v>4482</v>
      </c>
      <c r="F128" s="276" t="s">
        <v>1011</v>
      </c>
      <c r="G128" s="262"/>
      <c r="H128" s="316">
        <v>156000</v>
      </c>
      <c r="I128" s="318">
        <f t="shared" si="1"/>
        <v>1666970</v>
      </c>
    </row>
    <row r="129" spans="2:9" x14ac:dyDescent="0.3">
      <c r="B129" s="256">
        <v>45157</v>
      </c>
      <c r="D129" s="257">
        <v>4483</v>
      </c>
      <c r="F129" s="276" t="s">
        <v>1008</v>
      </c>
      <c r="G129" s="262"/>
      <c r="H129" s="306">
        <v>50000</v>
      </c>
      <c r="I129" s="318">
        <f t="shared" si="1"/>
        <v>1616970</v>
      </c>
    </row>
    <row r="130" spans="2:9" x14ac:dyDescent="0.3">
      <c r="B130" s="256"/>
      <c r="D130" s="257"/>
      <c r="F130" s="276"/>
      <c r="G130" s="262"/>
      <c r="H130" s="294">
        <v>309500</v>
      </c>
      <c r="I130" s="318">
        <f t="shared" si="1"/>
        <v>1307470</v>
      </c>
    </row>
    <row r="131" spans="2:9" ht="33" x14ac:dyDescent="0.3">
      <c r="B131" s="256">
        <v>45157</v>
      </c>
      <c r="D131" s="257">
        <v>4484</v>
      </c>
      <c r="F131" s="276" t="s">
        <v>1044</v>
      </c>
      <c r="G131" s="262"/>
      <c r="H131" s="294">
        <v>38500</v>
      </c>
      <c r="I131" s="318">
        <f t="shared" si="1"/>
        <v>1268970</v>
      </c>
    </row>
    <row r="132" spans="2:9" ht="33" x14ac:dyDescent="0.3">
      <c r="B132" s="256">
        <v>45159</v>
      </c>
      <c r="D132" s="257">
        <v>4485</v>
      </c>
      <c r="F132" s="276" t="s">
        <v>1045</v>
      </c>
      <c r="G132" s="262"/>
      <c r="H132" s="293">
        <v>135800</v>
      </c>
      <c r="I132" s="318">
        <f t="shared" si="1"/>
        <v>1133170</v>
      </c>
    </row>
    <row r="133" spans="2:9" ht="33" x14ac:dyDescent="0.3">
      <c r="B133" s="256">
        <v>45159</v>
      </c>
      <c r="D133" s="257">
        <v>4486</v>
      </c>
      <c r="F133" s="276" t="s">
        <v>1048</v>
      </c>
      <c r="G133" s="262"/>
      <c r="H133" s="293">
        <v>30000</v>
      </c>
      <c r="I133" s="318">
        <f t="shared" si="1"/>
        <v>1103170</v>
      </c>
    </row>
    <row r="134" spans="2:9" x14ac:dyDescent="0.3">
      <c r="B134" s="256">
        <v>45159</v>
      </c>
      <c r="D134" s="257">
        <v>4487</v>
      </c>
      <c r="F134" s="276" t="s">
        <v>1046</v>
      </c>
      <c r="G134" s="262"/>
      <c r="H134" s="294">
        <v>15000</v>
      </c>
      <c r="I134" s="318">
        <f t="shared" si="1"/>
        <v>1088170</v>
      </c>
    </row>
    <row r="135" spans="2:9" ht="33" x14ac:dyDescent="0.3">
      <c r="B135" s="256">
        <v>45159</v>
      </c>
      <c r="D135" s="257">
        <v>4488</v>
      </c>
      <c r="F135" s="276" t="s">
        <v>1047</v>
      </c>
      <c r="G135" s="262"/>
      <c r="H135" s="294">
        <v>66300</v>
      </c>
      <c r="I135" s="318">
        <f t="shared" si="1"/>
        <v>1021870</v>
      </c>
    </row>
    <row r="136" spans="2:9" ht="33" x14ac:dyDescent="0.3">
      <c r="B136" s="256">
        <v>45159</v>
      </c>
      <c r="D136" s="257">
        <v>4489</v>
      </c>
      <c r="F136" s="276" t="s">
        <v>1049</v>
      </c>
      <c r="G136" s="262"/>
      <c r="H136" s="294">
        <v>18000</v>
      </c>
      <c r="I136" s="318">
        <f t="shared" si="1"/>
        <v>1003870</v>
      </c>
    </row>
    <row r="137" spans="2:9" x14ac:dyDescent="0.3">
      <c r="B137" s="256">
        <v>45159</v>
      </c>
      <c r="D137" s="257">
        <v>4490</v>
      </c>
      <c r="F137" s="276" t="s">
        <v>1050</v>
      </c>
      <c r="G137" s="262"/>
      <c r="H137" s="293">
        <v>48500</v>
      </c>
      <c r="I137" s="318">
        <f t="shared" si="1"/>
        <v>955370</v>
      </c>
    </row>
    <row r="138" spans="2:9" x14ac:dyDescent="0.3">
      <c r="B138" s="256">
        <v>45159</v>
      </c>
      <c r="D138" s="257">
        <v>4491</v>
      </c>
      <c r="F138" s="276" t="s">
        <v>1051</v>
      </c>
      <c r="G138" s="262"/>
      <c r="H138" s="294">
        <v>10000</v>
      </c>
      <c r="I138" s="318">
        <f t="shared" ref="I138:I201" si="2">I137+G138-H138</f>
        <v>945370</v>
      </c>
    </row>
    <row r="139" spans="2:9" x14ac:dyDescent="0.3">
      <c r="B139" s="256">
        <v>45159</v>
      </c>
      <c r="D139" s="257">
        <v>4492</v>
      </c>
      <c r="F139" s="276" t="s">
        <v>1015</v>
      </c>
      <c r="G139" s="262">
        <v>500000</v>
      </c>
      <c r="H139" s="294"/>
      <c r="I139" s="318">
        <f t="shared" si="2"/>
        <v>1445370</v>
      </c>
    </row>
    <row r="140" spans="2:9" x14ac:dyDescent="0.3">
      <c r="B140" s="256"/>
      <c r="D140" s="257">
        <v>4493</v>
      </c>
      <c r="F140" s="276"/>
      <c r="G140" s="262"/>
      <c r="H140" s="294"/>
      <c r="I140" s="318">
        <f t="shared" si="2"/>
        <v>1445370</v>
      </c>
    </row>
    <row r="141" spans="2:9" x14ac:dyDescent="0.3">
      <c r="B141" s="256"/>
      <c r="D141" s="257">
        <v>4494</v>
      </c>
      <c r="F141" s="276"/>
      <c r="G141" s="262"/>
      <c r="H141" s="293"/>
      <c r="I141" s="318">
        <f t="shared" si="2"/>
        <v>1445370</v>
      </c>
    </row>
    <row r="142" spans="2:9" x14ac:dyDescent="0.3">
      <c r="B142" s="256"/>
      <c r="D142" s="257">
        <v>4495</v>
      </c>
      <c r="F142" s="276"/>
      <c r="G142" s="262"/>
      <c r="H142" s="293"/>
      <c r="I142" s="318">
        <f t="shared" si="2"/>
        <v>1445370</v>
      </c>
    </row>
    <row r="143" spans="2:9" x14ac:dyDescent="0.3">
      <c r="B143" s="256"/>
      <c r="D143" s="257">
        <v>4496</v>
      </c>
      <c r="G143" s="262"/>
      <c r="H143" s="294"/>
      <c r="I143" s="318">
        <f t="shared" si="2"/>
        <v>1445370</v>
      </c>
    </row>
    <row r="144" spans="2:9" x14ac:dyDescent="0.3">
      <c r="B144" s="256"/>
      <c r="D144" s="257">
        <v>4497</v>
      </c>
      <c r="F144" s="276"/>
      <c r="G144" s="262"/>
      <c r="H144" s="294"/>
      <c r="I144" s="318">
        <f t="shared" si="2"/>
        <v>1445370</v>
      </c>
    </row>
    <row r="145" spans="2:9" x14ac:dyDescent="0.3">
      <c r="B145" s="256"/>
      <c r="D145" s="257">
        <v>4498</v>
      </c>
      <c r="F145" s="276"/>
      <c r="G145" s="262"/>
      <c r="H145" s="294"/>
      <c r="I145" s="318">
        <f t="shared" si="2"/>
        <v>1445370</v>
      </c>
    </row>
    <row r="146" spans="2:9" x14ac:dyDescent="0.3">
      <c r="B146" s="256"/>
      <c r="D146" s="257">
        <v>4499</v>
      </c>
      <c r="F146" s="276"/>
      <c r="G146" s="262"/>
      <c r="H146" s="294"/>
      <c r="I146" s="318">
        <f t="shared" si="2"/>
        <v>1445370</v>
      </c>
    </row>
    <row r="147" spans="2:9" x14ac:dyDescent="0.3">
      <c r="B147" s="256"/>
      <c r="D147" s="257">
        <v>4500</v>
      </c>
      <c r="F147" s="276"/>
      <c r="G147" s="262"/>
      <c r="H147" s="294"/>
      <c r="I147" s="318">
        <f t="shared" si="2"/>
        <v>1445370</v>
      </c>
    </row>
    <row r="148" spans="2:9" x14ac:dyDescent="0.3">
      <c r="B148" s="256"/>
      <c r="D148" s="257">
        <v>4501</v>
      </c>
      <c r="F148" s="276"/>
      <c r="G148" s="262"/>
      <c r="H148" s="294"/>
      <c r="I148" s="318">
        <f t="shared" si="2"/>
        <v>1445370</v>
      </c>
    </row>
    <row r="149" spans="2:9" x14ac:dyDescent="0.3">
      <c r="B149" s="256"/>
      <c r="D149" s="257">
        <v>4502</v>
      </c>
      <c r="F149" s="276"/>
      <c r="G149" s="262"/>
      <c r="H149" s="293"/>
      <c r="I149" s="318">
        <f t="shared" si="2"/>
        <v>1445370</v>
      </c>
    </row>
    <row r="150" spans="2:9" x14ac:dyDescent="0.3">
      <c r="B150" s="256"/>
      <c r="D150" s="257">
        <v>4503</v>
      </c>
      <c r="F150" s="276"/>
      <c r="G150" s="262"/>
      <c r="H150" s="294"/>
      <c r="I150" s="318">
        <f t="shared" si="2"/>
        <v>1445370</v>
      </c>
    </row>
    <row r="151" spans="2:9" x14ac:dyDescent="0.3">
      <c r="B151" s="256"/>
      <c r="D151" s="257">
        <v>4504</v>
      </c>
      <c r="F151" s="276"/>
      <c r="G151" s="262"/>
      <c r="H151" s="293"/>
      <c r="I151" s="318">
        <f t="shared" si="2"/>
        <v>1445370</v>
      </c>
    </row>
    <row r="152" spans="2:9" x14ac:dyDescent="0.3">
      <c r="B152" s="256"/>
      <c r="D152" s="257">
        <v>4505</v>
      </c>
      <c r="F152" s="276"/>
      <c r="G152" s="262"/>
      <c r="H152" s="293"/>
      <c r="I152" s="318">
        <f t="shared" si="2"/>
        <v>1445370</v>
      </c>
    </row>
    <row r="153" spans="2:9" x14ac:dyDescent="0.3">
      <c r="B153" s="256"/>
      <c r="D153" s="257">
        <v>4506</v>
      </c>
      <c r="F153" s="276"/>
      <c r="G153" s="262"/>
      <c r="H153" s="293"/>
      <c r="I153" s="318">
        <f t="shared" si="2"/>
        <v>1445370</v>
      </c>
    </row>
    <row r="154" spans="2:9" x14ac:dyDescent="0.3">
      <c r="B154" s="256"/>
      <c r="D154" s="257">
        <v>4507</v>
      </c>
      <c r="F154" s="276"/>
      <c r="G154" s="262"/>
      <c r="H154" s="294"/>
      <c r="I154" s="318">
        <f t="shared" si="2"/>
        <v>1445370</v>
      </c>
    </row>
    <row r="155" spans="2:9" x14ac:dyDescent="0.3">
      <c r="B155" s="256"/>
      <c r="D155" s="257">
        <v>4508</v>
      </c>
      <c r="F155" s="276"/>
      <c r="G155" s="262"/>
      <c r="H155" s="294"/>
      <c r="I155" s="318">
        <f t="shared" si="2"/>
        <v>1445370</v>
      </c>
    </row>
    <row r="156" spans="2:9" x14ac:dyDescent="0.3">
      <c r="B156" s="256"/>
      <c r="D156" s="257">
        <v>4509</v>
      </c>
      <c r="F156" s="276"/>
      <c r="G156" s="262"/>
      <c r="H156" s="294"/>
      <c r="I156" s="318">
        <f t="shared" si="2"/>
        <v>1445370</v>
      </c>
    </row>
    <row r="157" spans="2:9" x14ac:dyDescent="0.3">
      <c r="B157" s="256"/>
      <c r="D157" s="257">
        <v>4510</v>
      </c>
      <c r="F157" s="276"/>
      <c r="G157" s="262"/>
      <c r="H157" s="294"/>
      <c r="I157" s="318">
        <f t="shared" si="2"/>
        <v>1445370</v>
      </c>
    </row>
    <row r="158" spans="2:9" x14ac:dyDescent="0.3">
      <c r="B158" s="256"/>
      <c r="D158" s="257">
        <v>4511</v>
      </c>
      <c r="F158" s="276"/>
      <c r="G158" s="262"/>
      <c r="H158" s="293"/>
      <c r="I158" s="318">
        <f t="shared" si="2"/>
        <v>1445370</v>
      </c>
    </row>
    <row r="159" spans="2:9" x14ac:dyDescent="0.3">
      <c r="B159" s="256"/>
      <c r="D159" s="257">
        <v>4512</v>
      </c>
      <c r="F159" s="276"/>
      <c r="G159" s="262"/>
      <c r="H159" s="293"/>
      <c r="I159" s="318">
        <f t="shared" si="2"/>
        <v>1445370</v>
      </c>
    </row>
    <row r="160" spans="2:9" x14ac:dyDescent="0.3">
      <c r="B160" s="256"/>
      <c r="D160" s="257">
        <v>4513</v>
      </c>
      <c r="F160" s="276"/>
      <c r="G160" s="262"/>
      <c r="H160" s="293"/>
      <c r="I160" s="318">
        <f t="shared" si="2"/>
        <v>1445370</v>
      </c>
    </row>
    <row r="161" spans="2:9" x14ac:dyDescent="0.3">
      <c r="B161" s="256"/>
      <c r="D161" s="257">
        <v>4514</v>
      </c>
      <c r="F161" s="276"/>
      <c r="G161" s="262"/>
      <c r="H161" s="294"/>
      <c r="I161" s="318">
        <f t="shared" si="2"/>
        <v>1445370</v>
      </c>
    </row>
    <row r="162" spans="2:9" x14ac:dyDescent="0.3">
      <c r="B162" s="256"/>
      <c r="D162" s="257">
        <v>4515</v>
      </c>
      <c r="F162" s="276"/>
      <c r="G162" s="262"/>
      <c r="H162" s="293"/>
      <c r="I162" s="318">
        <f t="shared" si="2"/>
        <v>1445370</v>
      </c>
    </row>
    <row r="163" spans="2:9" x14ac:dyDescent="0.3">
      <c r="B163" s="256"/>
      <c r="D163" s="257">
        <v>4516</v>
      </c>
      <c r="F163" s="276"/>
      <c r="G163" s="262"/>
      <c r="H163" s="294"/>
      <c r="I163" s="318">
        <f t="shared" si="2"/>
        <v>1445370</v>
      </c>
    </row>
    <row r="164" spans="2:9" x14ac:dyDescent="0.3">
      <c r="B164" s="256"/>
      <c r="D164" s="257">
        <v>4517</v>
      </c>
      <c r="F164" s="276"/>
      <c r="G164" s="262"/>
      <c r="H164" s="293"/>
      <c r="I164" s="318">
        <f t="shared" si="2"/>
        <v>1445370</v>
      </c>
    </row>
    <row r="165" spans="2:9" x14ac:dyDescent="0.3">
      <c r="B165" s="256"/>
      <c r="D165" s="257">
        <v>4518</v>
      </c>
      <c r="F165" s="276"/>
      <c r="G165" s="262"/>
      <c r="H165" s="294"/>
      <c r="I165" s="318">
        <f t="shared" si="2"/>
        <v>1445370</v>
      </c>
    </row>
    <row r="166" spans="2:9" x14ac:dyDescent="0.3">
      <c r="B166" s="256"/>
      <c r="D166" s="257">
        <v>4519</v>
      </c>
      <c r="F166" s="276"/>
      <c r="G166" s="262"/>
      <c r="H166" s="294"/>
      <c r="I166" s="318">
        <f t="shared" si="2"/>
        <v>1445370</v>
      </c>
    </row>
    <row r="167" spans="2:9" x14ac:dyDescent="0.3">
      <c r="B167" s="256"/>
      <c r="D167" s="257">
        <v>4520</v>
      </c>
      <c r="G167" s="262"/>
      <c r="H167" s="294"/>
      <c r="I167" s="318">
        <f t="shared" si="2"/>
        <v>1445370</v>
      </c>
    </row>
    <row r="168" spans="2:9" x14ac:dyDescent="0.3">
      <c r="B168" s="256"/>
      <c r="D168" s="257">
        <v>4521</v>
      </c>
      <c r="F168" s="276"/>
      <c r="G168" s="262"/>
      <c r="H168" s="293"/>
      <c r="I168" s="318">
        <f t="shared" si="2"/>
        <v>1445370</v>
      </c>
    </row>
    <row r="169" spans="2:9" x14ac:dyDescent="0.3">
      <c r="B169" s="256"/>
      <c r="D169" s="257">
        <v>4522</v>
      </c>
      <c r="F169" s="276"/>
      <c r="G169" s="262"/>
      <c r="H169" s="294"/>
      <c r="I169" s="318">
        <f t="shared" si="2"/>
        <v>1445370</v>
      </c>
    </row>
    <row r="170" spans="2:9" x14ac:dyDescent="0.3">
      <c r="B170" s="256"/>
      <c r="D170" s="257">
        <v>4523</v>
      </c>
      <c r="F170" s="276"/>
      <c r="G170" s="262"/>
      <c r="H170" s="294"/>
      <c r="I170" s="318">
        <f t="shared" si="2"/>
        <v>1445370</v>
      </c>
    </row>
    <row r="171" spans="2:9" x14ac:dyDescent="0.3">
      <c r="B171" s="256"/>
      <c r="D171" s="257">
        <v>4524</v>
      </c>
      <c r="G171" s="262"/>
      <c r="H171" s="294"/>
      <c r="I171" s="318">
        <f t="shared" si="2"/>
        <v>1445370</v>
      </c>
    </row>
    <row r="172" spans="2:9" x14ac:dyDescent="0.3">
      <c r="B172" s="256"/>
      <c r="D172" s="257">
        <v>4525</v>
      </c>
      <c r="F172" s="276"/>
      <c r="G172" s="262"/>
      <c r="H172" s="293"/>
      <c r="I172" s="318">
        <f t="shared" si="2"/>
        <v>1445370</v>
      </c>
    </row>
    <row r="173" spans="2:9" x14ac:dyDescent="0.3">
      <c r="B173" s="256"/>
      <c r="D173" s="257">
        <v>4526</v>
      </c>
      <c r="F173" s="276"/>
      <c r="G173" s="262"/>
      <c r="H173" s="294"/>
      <c r="I173" s="318">
        <f t="shared" si="2"/>
        <v>1445370</v>
      </c>
    </row>
    <row r="174" spans="2:9" x14ac:dyDescent="0.3">
      <c r="B174" s="256"/>
      <c r="D174" s="257">
        <v>4527</v>
      </c>
      <c r="F174" s="276"/>
      <c r="G174" s="262"/>
      <c r="H174" s="294"/>
      <c r="I174" s="318">
        <f t="shared" si="2"/>
        <v>1445370</v>
      </c>
    </row>
    <row r="175" spans="2:9" x14ac:dyDescent="0.3">
      <c r="B175" s="256"/>
      <c r="D175" s="257">
        <v>4528</v>
      </c>
      <c r="F175" s="276"/>
      <c r="G175" s="262"/>
      <c r="H175" s="294"/>
      <c r="I175" s="318">
        <f t="shared" si="2"/>
        <v>1445370</v>
      </c>
    </row>
    <row r="176" spans="2:9" x14ac:dyDescent="0.3">
      <c r="B176" s="256"/>
      <c r="D176" s="257">
        <v>4529</v>
      </c>
      <c r="F176" s="276"/>
      <c r="G176" s="262"/>
      <c r="H176" s="293"/>
      <c r="I176" s="318">
        <f t="shared" si="2"/>
        <v>1445370</v>
      </c>
    </row>
    <row r="177" spans="2:9" x14ac:dyDescent="0.3">
      <c r="B177" s="256"/>
      <c r="D177" s="257">
        <v>4530</v>
      </c>
      <c r="F177" s="276"/>
      <c r="G177" s="262"/>
      <c r="H177" s="293"/>
      <c r="I177" s="318">
        <f t="shared" si="2"/>
        <v>1445370</v>
      </c>
    </row>
    <row r="178" spans="2:9" x14ac:dyDescent="0.3">
      <c r="B178" s="256"/>
      <c r="D178" s="257">
        <v>4531</v>
      </c>
      <c r="F178" s="276"/>
      <c r="G178" s="262"/>
      <c r="H178" s="294"/>
      <c r="I178" s="318">
        <f t="shared" si="2"/>
        <v>1445370</v>
      </c>
    </row>
    <row r="179" spans="2:9" x14ac:dyDescent="0.3">
      <c r="B179" s="256"/>
      <c r="D179" s="257">
        <v>4532</v>
      </c>
      <c r="F179" s="276"/>
      <c r="G179" s="262"/>
      <c r="H179" s="294"/>
      <c r="I179" s="318">
        <f t="shared" si="2"/>
        <v>1445370</v>
      </c>
    </row>
    <row r="180" spans="2:9" x14ac:dyDescent="0.3">
      <c r="B180" s="256"/>
      <c r="D180" s="257">
        <v>4533</v>
      </c>
      <c r="F180" s="276"/>
      <c r="G180" s="262"/>
      <c r="H180" s="294"/>
      <c r="I180" s="318">
        <f t="shared" si="2"/>
        <v>1445370</v>
      </c>
    </row>
    <row r="181" spans="2:9" x14ac:dyDescent="0.3">
      <c r="B181" s="256"/>
      <c r="D181" s="257">
        <v>4534</v>
      </c>
      <c r="F181" s="276"/>
      <c r="G181" s="262"/>
      <c r="H181" s="293"/>
      <c r="I181" s="318">
        <f t="shared" si="2"/>
        <v>1445370</v>
      </c>
    </row>
    <row r="182" spans="2:9" x14ac:dyDescent="0.3">
      <c r="B182" s="256"/>
      <c r="D182" s="257">
        <v>4535</v>
      </c>
      <c r="F182" s="276"/>
      <c r="G182" s="262"/>
      <c r="H182" s="294"/>
      <c r="I182" s="318">
        <f t="shared" si="2"/>
        <v>1445370</v>
      </c>
    </row>
    <row r="183" spans="2:9" x14ac:dyDescent="0.3">
      <c r="B183" s="256"/>
      <c r="D183" s="257">
        <v>4536</v>
      </c>
      <c r="F183" s="276"/>
      <c r="G183" s="262"/>
      <c r="H183" s="293"/>
      <c r="I183" s="318">
        <f t="shared" si="2"/>
        <v>1445370</v>
      </c>
    </row>
    <row r="184" spans="2:9" x14ac:dyDescent="0.3">
      <c r="B184" s="256"/>
      <c r="D184" s="257">
        <v>4537</v>
      </c>
      <c r="F184" s="276"/>
      <c r="G184" s="262"/>
      <c r="H184" s="294"/>
      <c r="I184" s="318">
        <f t="shared" si="2"/>
        <v>1445370</v>
      </c>
    </row>
    <row r="185" spans="2:9" x14ac:dyDescent="0.3">
      <c r="B185" s="256"/>
      <c r="D185" s="257">
        <v>4538</v>
      </c>
      <c r="F185" s="276"/>
      <c r="G185" s="262"/>
      <c r="H185" s="294"/>
      <c r="I185" s="318">
        <f t="shared" si="2"/>
        <v>1445370</v>
      </c>
    </row>
    <row r="186" spans="2:9" x14ac:dyDescent="0.3">
      <c r="B186" s="256"/>
      <c r="D186" s="257">
        <v>4539</v>
      </c>
      <c r="F186" s="276"/>
      <c r="G186" s="262"/>
      <c r="H186" s="293"/>
      <c r="I186" s="318">
        <f t="shared" si="2"/>
        <v>1445370</v>
      </c>
    </row>
    <row r="187" spans="2:9" x14ac:dyDescent="0.3">
      <c r="B187" s="256"/>
      <c r="D187" s="257">
        <v>4540</v>
      </c>
      <c r="F187" s="276"/>
      <c r="G187" s="262"/>
      <c r="H187" s="294"/>
      <c r="I187" s="318">
        <f t="shared" si="2"/>
        <v>1445370</v>
      </c>
    </row>
    <row r="188" spans="2:9" x14ac:dyDescent="0.3">
      <c r="B188" s="256"/>
      <c r="D188" s="257">
        <v>4541</v>
      </c>
      <c r="F188" s="276"/>
      <c r="G188" s="262"/>
      <c r="H188" s="294"/>
      <c r="I188" s="318">
        <f t="shared" si="2"/>
        <v>1445370</v>
      </c>
    </row>
    <row r="189" spans="2:9" x14ac:dyDescent="0.3">
      <c r="B189" s="256"/>
      <c r="D189" s="257">
        <v>4542</v>
      </c>
      <c r="F189" s="276"/>
      <c r="G189" s="262"/>
      <c r="H189" s="294"/>
      <c r="I189" s="318">
        <f t="shared" si="2"/>
        <v>1445370</v>
      </c>
    </row>
    <row r="190" spans="2:9" x14ac:dyDescent="0.3">
      <c r="B190" s="256"/>
      <c r="D190" s="257">
        <v>4543</v>
      </c>
      <c r="F190" s="276"/>
      <c r="G190" s="262"/>
      <c r="H190" s="293"/>
      <c r="I190" s="318">
        <f t="shared" si="2"/>
        <v>1445370</v>
      </c>
    </row>
    <row r="191" spans="2:9" x14ac:dyDescent="0.3">
      <c r="B191" s="256"/>
      <c r="D191" s="257">
        <v>4544</v>
      </c>
      <c r="F191" s="276"/>
      <c r="G191" s="262"/>
      <c r="H191" s="293"/>
      <c r="I191" s="318">
        <f t="shared" si="2"/>
        <v>1445370</v>
      </c>
    </row>
    <row r="192" spans="2:9" x14ac:dyDescent="0.3">
      <c r="B192" s="256"/>
      <c r="D192" s="257">
        <v>4545</v>
      </c>
      <c r="F192" s="276"/>
      <c r="G192" s="262"/>
      <c r="H192" s="294"/>
      <c r="I192" s="318">
        <f t="shared" si="2"/>
        <v>1445370</v>
      </c>
    </row>
    <row r="193" spans="2:9" x14ac:dyDescent="0.3">
      <c r="B193" s="256"/>
      <c r="D193" s="257">
        <v>4546</v>
      </c>
      <c r="F193" s="276"/>
      <c r="G193" s="262"/>
      <c r="H193" s="293"/>
      <c r="I193" s="318">
        <f t="shared" si="2"/>
        <v>1445370</v>
      </c>
    </row>
    <row r="194" spans="2:9" x14ac:dyDescent="0.3">
      <c r="B194" s="256"/>
      <c r="D194" s="257">
        <v>4547</v>
      </c>
      <c r="F194" s="276"/>
      <c r="G194" s="262"/>
      <c r="H194" s="294"/>
      <c r="I194" s="318">
        <f t="shared" si="2"/>
        <v>1445370</v>
      </c>
    </row>
    <row r="195" spans="2:9" x14ac:dyDescent="0.3">
      <c r="B195" s="256"/>
      <c r="D195" s="257">
        <v>4548</v>
      </c>
      <c r="F195" s="276"/>
      <c r="G195" s="262"/>
      <c r="H195" s="303"/>
      <c r="I195" s="318">
        <f t="shared" si="2"/>
        <v>1445370</v>
      </c>
    </row>
    <row r="196" spans="2:9" x14ac:dyDescent="0.3">
      <c r="B196" s="256"/>
      <c r="D196" s="257">
        <v>4549</v>
      </c>
      <c r="F196" s="276"/>
      <c r="G196" s="262"/>
      <c r="H196" s="294"/>
      <c r="I196" s="318">
        <f t="shared" si="2"/>
        <v>1445370</v>
      </c>
    </row>
    <row r="197" spans="2:9" x14ac:dyDescent="0.3">
      <c r="B197" s="256"/>
      <c r="D197" s="257">
        <v>4550</v>
      </c>
      <c r="F197" s="276"/>
      <c r="G197" s="262"/>
      <c r="H197" s="297"/>
      <c r="I197" s="318">
        <f t="shared" si="2"/>
        <v>1445370</v>
      </c>
    </row>
    <row r="198" spans="2:9" x14ac:dyDescent="0.3">
      <c r="B198" s="256"/>
      <c r="D198" s="257">
        <v>4551</v>
      </c>
      <c r="F198" s="276"/>
      <c r="G198" s="262"/>
      <c r="H198" s="294"/>
      <c r="I198" s="318">
        <f t="shared" si="2"/>
        <v>1445370</v>
      </c>
    </row>
    <row r="199" spans="2:9" x14ac:dyDescent="0.3">
      <c r="B199" s="256"/>
      <c r="D199" s="257">
        <v>4552</v>
      </c>
      <c r="F199" s="276"/>
      <c r="G199" s="262"/>
      <c r="H199" s="293"/>
      <c r="I199" s="318">
        <f t="shared" si="2"/>
        <v>1445370</v>
      </c>
    </row>
    <row r="200" spans="2:9" x14ac:dyDescent="0.3">
      <c r="B200" s="256"/>
      <c r="D200" s="257">
        <v>4553</v>
      </c>
      <c r="F200" s="276"/>
      <c r="G200" s="262"/>
      <c r="H200" s="293"/>
      <c r="I200" s="318">
        <f t="shared" si="2"/>
        <v>1445370</v>
      </c>
    </row>
    <row r="201" spans="2:9" x14ac:dyDescent="0.3">
      <c r="B201" s="256"/>
      <c r="D201" s="257">
        <v>4554</v>
      </c>
      <c r="F201" s="276"/>
      <c r="G201" s="262"/>
      <c r="H201" s="294"/>
      <c r="I201" s="318">
        <f t="shared" si="2"/>
        <v>1445370</v>
      </c>
    </row>
    <row r="202" spans="2:9" x14ac:dyDescent="0.3">
      <c r="B202" s="256"/>
      <c r="D202" s="257">
        <v>4555</v>
      </c>
      <c r="F202" s="276"/>
      <c r="G202" s="262"/>
      <c r="H202" s="293"/>
      <c r="I202" s="318">
        <f t="shared" ref="I202:I265" si="3">I201+G202-H202</f>
        <v>1445370</v>
      </c>
    </row>
    <row r="203" spans="2:9" x14ac:dyDescent="0.3">
      <c r="B203" s="256"/>
      <c r="D203" s="257">
        <v>4556</v>
      </c>
      <c r="F203" s="276"/>
      <c r="G203" s="262"/>
      <c r="H203" s="294"/>
      <c r="I203" s="318">
        <f t="shared" si="3"/>
        <v>1445370</v>
      </c>
    </row>
    <row r="204" spans="2:9" x14ac:dyDescent="0.3">
      <c r="B204" s="256"/>
      <c r="D204" s="257">
        <v>4557</v>
      </c>
      <c r="F204" s="276"/>
      <c r="G204" s="262"/>
      <c r="H204" s="296"/>
      <c r="I204" s="318">
        <f t="shared" si="3"/>
        <v>1445370</v>
      </c>
    </row>
    <row r="205" spans="2:9" x14ac:dyDescent="0.3">
      <c r="B205" s="256"/>
      <c r="D205" s="257">
        <v>4558</v>
      </c>
      <c r="F205" s="276"/>
      <c r="G205" s="262"/>
      <c r="H205" s="293"/>
      <c r="I205" s="318">
        <f t="shared" si="3"/>
        <v>1445370</v>
      </c>
    </row>
    <row r="206" spans="2:9" x14ac:dyDescent="0.3">
      <c r="B206" s="256"/>
      <c r="D206" s="257">
        <v>4559</v>
      </c>
      <c r="F206" s="276"/>
      <c r="G206" s="262"/>
      <c r="H206" s="293"/>
      <c r="I206" s="318">
        <f t="shared" si="3"/>
        <v>1445370</v>
      </c>
    </row>
    <row r="207" spans="2:9" x14ac:dyDescent="0.3">
      <c r="B207" s="256"/>
      <c r="D207" s="257">
        <v>4560</v>
      </c>
      <c r="F207" s="276"/>
      <c r="G207" s="262"/>
      <c r="H207" s="294"/>
      <c r="I207" s="318">
        <f t="shared" si="3"/>
        <v>1445370</v>
      </c>
    </row>
    <row r="208" spans="2:9" x14ac:dyDescent="0.3">
      <c r="B208" s="256"/>
      <c r="D208" s="257">
        <v>4561</v>
      </c>
      <c r="F208" s="276"/>
      <c r="G208" s="262"/>
      <c r="H208" s="293"/>
      <c r="I208" s="318">
        <f t="shared" si="3"/>
        <v>1445370</v>
      </c>
    </row>
    <row r="209" spans="2:9" x14ac:dyDescent="0.3">
      <c r="B209" s="256"/>
      <c r="D209" s="257">
        <v>4562</v>
      </c>
      <c r="F209" s="276"/>
      <c r="G209" s="262"/>
      <c r="H209" s="293"/>
      <c r="I209" s="318">
        <f t="shared" si="3"/>
        <v>1445370</v>
      </c>
    </row>
    <row r="210" spans="2:9" x14ac:dyDescent="0.3">
      <c r="B210" s="256"/>
      <c r="D210" s="257">
        <v>4563</v>
      </c>
      <c r="F210" s="276"/>
      <c r="G210" s="262"/>
      <c r="H210" s="293"/>
      <c r="I210" s="318">
        <f t="shared" si="3"/>
        <v>1445370</v>
      </c>
    </row>
    <row r="211" spans="2:9" x14ac:dyDescent="0.3">
      <c r="B211" s="256"/>
      <c r="D211" s="257">
        <v>4564</v>
      </c>
      <c r="F211" s="276"/>
      <c r="G211" s="262"/>
      <c r="H211" s="293"/>
      <c r="I211" s="318">
        <f t="shared" si="3"/>
        <v>1445370</v>
      </c>
    </row>
    <row r="212" spans="2:9" x14ac:dyDescent="0.3">
      <c r="B212" s="256"/>
      <c r="D212" s="257">
        <v>4565</v>
      </c>
      <c r="F212" s="276"/>
      <c r="G212" s="262"/>
      <c r="H212" s="293"/>
      <c r="I212" s="318">
        <f t="shared" si="3"/>
        <v>1445370</v>
      </c>
    </row>
    <row r="213" spans="2:9" x14ac:dyDescent="0.3">
      <c r="B213" s="256"/>
      <c r="D213" s="257">
        <v>4566</v>
      </c>
      <c r="F213" s="276"/>
      <c r="G213" s="262"/>
      <c r="H213" s="294"/>
      <c r="I213" s="318">
        <f t="shared" si="3"/>
        <v>1445370</v>
      </c>
    </row>
    <row r="214" spans="2:9" x14ac:dyDescent="0.3">
      <c r="B214" s="256"/>
      <c r="D214" s="257">
        <v>4567</v>
      </c>
      <c r="F214" s="276"/>
      <c r="G214" s="262"/>
      <c r="H214" s="294"/>
      <c r="I214" s="318">
        <f t="shared" si="3"/>
        <v>1445370</v>
      </c>
    </row>
    <row r="215" spans="2:9" x14ac:dyDescent="0.3">
      <c r="B215" s="256"/>
      <c r="D215" s="257">
        <v>4568</v>
      </c>
      <c r="F215" s="276"/>
      <c r="G215" s="262"/>
      <c r="H215" s="296"/>
      <c r="I215" s="318">
        <f t="shared" si="3"/>
        <v>1445370</v>
      </c>
    </row>
    <row r="216" spans="2:9" x14ac:dyDescent="0.3">
      <c r="B216" s="256"/>
      <c r="D216" s="257">
        <v>4569</v>
      </c>
      <c r="F216" s="276"/>
      <c r="G216" s="262"/>
      <c r="H216" s="305"/>
      <c r="I216" s="318">
        <f t="shared" si="3"/>
        <v>1445370</v>
      </c>
    </row>
    <row r="217" spans="2:9" x14ac:dyDescent="0.3">
      <c r="B217" s="256"/>
      <c r="D217" s="257">
        <v>4570</v>
      </c>
      <c r="F217" s="276"/>
      <c r="G217" s="262"/>
      <c r="H217" s="293"/>
      <c r="I217" s="318">
        <f t="shared" si="3"/>
        <v>1445370</v>
      </c>
    </row>
    <row r="218" spans="2:9" x14ac:dyDescent="0.3">
      <c r="B218" s="256"/>
      <c r="D218" s="257">
        <v>4571</v>
      </c>
      <c r="F218" s="276"/>
      <c r="G218" s="262"/>
      <c r="H218" s="294"/>
      <c r="I218" s="318">
        <f t="shared" si="3"/>
        <v>1445370</v>
      </c>
    </row>
    <row r="219" spans="2:9" x14ac:dyDescent="0.3">
      <c r="B219" s="256"/>
      <c r="D219" s="257">
        <v>4572</v>
      </c>
      <c r="F219" s="276"/>
      <c r="G219" s="262"/>
      <c r="H219" s="293"/>
      <c r="I219" s="318">
        <f t="shared" si="3"/>
        <v>1445370</v>
      </c>
    </row>
    <row r="220" spans="2:9" x14ac:dyDescent="0.3">
      <c r="B220" s="256"/>
      <c r="D220" s="257">
        <v>4573</v>
      </c>
      <c r="F220" s="276"/>
      <c r="G220" s="262"/>
      <c r="H220" s="294"/>
      <c r="I220" s="318">
        <f t="shared" si="3"/>
        <v>1445370</v>
      </c>
    </row>
    <row r="221" spans="2:9" x14ac:dyDescent="0.3">
      <c r="B221" s="256"/>
      <c r="D221" s="257">
        <v>4574</v>
      </c>
      <c r="F221" s="276"/>
      <c r="G221" s="262"/>
      <c r="H221" s="293"/>
      <c r="I221" s="318">
        <f t="shared" si="3"/>
        <v>1445370</v>
      </c>
    </row>
    <row r="222" spans="2:9" x14ac:dyDescent="0.3">
      <c r="B222" s="256"/>
      <c r="D222" s="257">
        <v>4575</v>
      </c>
      <c r="F222" s="276"/>
      <c r="G222" s="262"/>
      <c r="H222" s="294"/>
      <c r="I222" s="318">
        <f t="shared" si="3"/>
        <v>1445370</v>
      </c>
    </row>
    <row r="223" spans="2:9" x14ac:dyDescent="0.3">
      <c r="B223" s="256"/>
      <c r="D223" s="257">
        <v>4576</v>
      </c>
      <c r="F223" s="276"/>
      <c r="G223" s="262"/>
      <c r="H223" s="294"/>
      <c r="I223" s="318">
        <f t="shared" si="3"/>
        <v>1445370</v>
      </c>
    </row>
    <row r="224" spans="2:9" x14ac:dyDescent="0.3">
      <c r="B224" s="256"/>
      <c r="D224" s="257">
        <v>4577</v>
      </c>
      <c r="F224" s="276"/>
      <c r="G224" s="262"/>
      <c r="H224" s="294"/>
      <c r="I224" s="318">
        <f t="shared" si="3"/>
        <v>1445370</v>
      </c>
    </row>
    <row r="225" spans="2:9" x14ac:dyDescent="0.3">
      <c r="B225" s="256"/>
      <c r="D225" s="257">
        <v>4578</v>
      </c>
      <c r="F225" s="276"/>
      <c r="G225" s="262"/>
      <c r="H225" s="294"/>
      <c r="I225" s="318">
        <f t="shared" si="3"/>
        <v>1445370</v>
      </c>
    </row>
    <row r="226" spans="2:9" x14ac:dyDescent="0.3">
      <c r="B226" s="256"/>
      <c r="D226" s="257">
        <v>4579</v>
      </c>
      <c r="F226" s="276"/>
      <c r="G226" s="262"/>
      <c r="H226" s="293"/>
      <c r="I226" s="318">
        <f t="shared" si="3"/>
        <v>1445370</v>
      </c>
    </row>
    <row r="227" spans="2:9" x14ac:dyDescent="0.3">
      <c r="B227" s="256"/>
      <c r="D227" s="257">
        <v>4580</v>
      </c>
      <c r="F227" s="276"/>
      <c r="G227" s="262"/>
      <c r="H227" s="294"/>
      <c r="I227" s="318">
        <f t="shared" si="3"/>
        <v>1445370</v>
      </c>
    </row>
    <row r="228" spans="2:9" x14ac:dyDescent="0.3">
      <c r="B228" s="256"/>
      <c r="D228" s="257">
        <v>4581</v>
      </c>
      <c r="F228" s="276"/>
      <c r="G228" s="262"/>
      <c r="H228" s="293"/>
      <c r="I228" s="318">
        <f t="shared" si="3"/>
        <v>1445370</v>
      </c>
    </row>
    <row r="229" spans="2:9" x14ac:dyDescent="0.3">
      <c r="B229" s="256"/>
      <c r="D229" s="257">
        <v>4582</v>
      </c>
      <c r="F229" s="276"/>
      <c r="G229" s="262"/>
      <c r="H229" s="293"/>
      <c r="I229" s="318">
        <f t="shared" si="3"/>
        <v>1445370</v>
      </c>
    </row>
    <row r="230" spans="2:9" x14ac:dyDescent="0.3">
      <c r="B230" s="256"/>
      <c r="D230" s="257">
        <v>4583</v>
      </c>
      <c r="F230" s="276"/>
      <c r="G230" s="262"/>
      <c r="H230" s="293"/>
      <c r="I230" s="318">
        <f t="shared" si="3"/>
        <v>1445370</v>
      </c>
    </row>
    <row r="231" spans="2:9" x14ac:dyDescent="0.3">
      <c r="B231" s="256"/>
      <c r="D231" s="257">
        <v>4584</v>
      </c>
      <c r="F231" s="276"/>
      <c r="G231" s="262"/>
      <c r="H231" s="293"/>
      <c r="I231" s="318">
        <f t="shared" si="3"/>
        <v>1445370</v>
      </c>
    </row>
    <row r="232" spans="2:9" x14ac:dyDescent="0.3">
      <c r="B232" s="256"/>
      <c r="D232" s="257">
        <v>4585</v>
      </c>
      <c r="F232" s="276"/>
      <c r="G232" s="262"/>
      <c r="H232" s="293"/>
      <c r="I232" s="318">
        <f t="shared" si="3"/>
        <v>1445370</v>
      </c>
    </row>
    <row r="233" spans="2:9" x14ac:dyDescent="0.3">
      <c r="B233" s="256"/>
      <c r="D233" s="257">
        <v>4586</v>
      </c>
      <c r="F233" s="276"/>
      <c r="G233" s="262"/>
      <c r="H233" s="293"/>
      <c r="I233" s="318">
        <f t="shared" si="3"/>
        <v>1445370</v>
      </c>
    </row>
    <row r="234" spans="2:9" x14ac:dyDescent="0.3">
      <c r="B234" s="256"/>
      <c r="D234" s="257">
        <v>4587</v>
      </c>
      <c r="F234" s="276"/>
      <c r="G234" s="262"/>
      <c r="H234" s="293"/>
      <c r="I234" s="318">
        <f t="shared" si="3"/>
        <v>1445370</v>
      </c>
    </row>
    <row r="235" spans="2:9" x14ac:dyDescent="0.3">
      <c r="B235" s="256"/>
      <c r="D235" s="257">
        <v>4588</v>
      </c>
      <c r="F235" s="276"/>
      <c r="G235" s="262"/>
      <c r="H235" s="293"/>
      <c r="I235" s="318">
        <f t="shared" si="3"/>
        <v>1445370</v>
      </c>
    </row>
    <row r="236" spans="2:9" x14ac:dyDescent="0.3">
      <c r="B236" s="256"/>
      <c r="D236" s="257">
        <v>4589</v>
      </c>
      <c r="F236" s="276"/>
      <c r="G236" s="262"/>
      <c r="H236" s="293"/>
      <c r="I236" s="318">
        <f t="shared" si="3"/>
        <v>1445370</v>
      </c>
    </row>
    <row r="237" spans="2:9" x14ac:dyDescent="0.3">
      <c r="B237" s="256"/>
      <c r="D237" s="257">
        <v>4590</v>
      </c>
      <c r="F237" s="276"/>
      <c r="G237" s="262"/>
      <c r="H237" s="293"/>
      <c r="I237" s="318">
        <f t="shared" si="3"/>
        <v>1445370</v>
      </c>
    </row>
    <row r="238" spans="2:9" x14ac:dyDescent="0.3">
      <c r="B238" s="256"/>
      <c r="D238" s="257">
        <v>4591</v>
      </c>
      <c r="F238" s="276"/>
      <c r="G238" s="262"/>
      <c r="H238" s="293"/>
      <c r="I238" s="318">
        <f t="shared" si="3"/>
        <v>1445370</v>
      </c>
    </row>
    <row r="239" spans="2:9" x14ac:dyDescent="0.3">
      <c r="B239" s="256"/>
      <c r="D239" s="257">
        <v>4592</v>
      </c>
      <c r="F239" s="276"/>
      <c r="G239" s="262"/>
      <c r="H239" s="293"/>
      <c r="I239" s="318">
        <f t="shared" si="3"/>
        <v>1445370</v>
      </c>
    </row>
    <row r="240" spans="2:9" x14ac:dyDescent="0.3">
      <c r="B240" s="256"/>
      <c r="D240" s="257">
        <v>4593</v>
      </c>
      <c r="F240" s="276"/>
      <c r="G240" s="262"/>
      <c r="H240" s="293"/>
      <c r="I240" s="318">
        <f t="shared" si="3"/>
        <v>1445370</v>
      </c>
    </row>
    <row r="241" spans="2:9" x14ac:dyDescent="0.3">
      <c r="B241" s="256"/>
      <c r="D241" s="257">
        <v>4594</v>
      </c>
      <c r="F241" s="276"/>
      <c r="G241" s="262"/>
      <c r="H241" s="293"/>
      <c r="I241" s="318">
        <f t="shared" si="3"/>
        <v>1445370</v>
      </c>
    </row>
    <row r="242" spans="2:9" x14ac:dyDescent="0.3">
      <c r="B242" s="256"/>
      <c r="D242" s="257">
        <v>4595</v>
      </c>
      <c r="F242" s="276"/>
      <c r="G242" s="262"/>
      <c r="H242" s="293"/>
      <c r="I242" s="318">
        <f t="shared" si="3"/>
        <v>1445370</v>
      </c>
    </row>
    <row r="243" spans="2:9" x14ac:dyDescent="0.3">
      <c r="B243" s="256"/>
      <c r="D243" s="257">
        <v>4596</v>
      </c>
      <c r="F243" s="276"/>
      <c r="G243" s="262"/>
      <c r="H243" s="293"/>
      <c r="I243" s="318">
        <f t="shared" si="3"/>
        <v>1445370</v>
      </c>
    </row>
    <row r="244" spans="2:9" x14ac:dyDescent="0.3">
      <c r="B244" s="256"/>
      <c r="D244" s="257">
        <v>4597</v>
      </c>
      <c r="F244" s="276"/>
      <c r="G244" s="262"/>
      <c r="H244" s="293"/>
      <c r="I244" s="318">
        <f t="shared" si="3"/>
        <v>1445370</v>
      </c>
    </row>
    <row r="245" spans="2:9" x14ac:dyDescent="0.3">
      <c r="B245" s="256"/>
      <c r="D245" s="257">
        <v>4598</v>
      </c>
      <c r="F245" s="276"/>
      <c r="G245" s="262"/>
      <c r="H245" s="293"/>
      <c r="I245" s="318">
        <f t="shared" si="3"/>
        <v>1445370</v>
      </c>
    </row>
    <row r="246" spans="2:9" x14ac:dyDescent="0.3">
      <c r="B246" s="256"/>
      <c r="D246" s="257">
        <v>4599</v>
      </c>
      <c r="F246" s="276"/>
      <c r="G246" s="262"/>
      <c r="H246" s="293"/>
      <c r="I246" s="318">
        <f t="shared" si="3"/>
        <v>1445370</v>
      </c>
    </row>
    <row r="247" spans="2:9" x14ac:dyDescent="0.3">
      <c r="B247" s="256"/>
      <c r="D247" s="257">
        <v>4600</v>
      </c>
      <c r="F247" s="276"/>
      <c r="G247" s="262"/>
      <c r="H247" s="293"/>
      <c r="I247" s="318">
        <f t="shared" si="3"/>
        <v>1445370</v>
      </c>
    </row>
    <row r="248" spans="2:9" x14ac:dyDescent="0.3">
      <c r="B248" s="256"/>
      <c r="D248" s="257">
        <v>4601</v>
      </c>
      <c r="F248" s="276"/>
      <c r="G248" s="262"/>
      <c r="H248" s="293"/>
      <c r="I248" s="318">
        <f t="shared" si="3"/>
        <v>1445370</v>
      </c>
    </row>
    <row r="249" spans="2:9" x14ac:dyDescent="0.3">
      <c r="B249" s="256"/>
      <c r="D249" s="257">
        <v>4602</v>
      </c>
      <c r="F249" s="276"/>
      <c r="G249" s="262"/>
      <c r="H249" s="293"/>
      <c r="I249" s="318">
        <f t="shared" si="3"/>
        <v>1445370</v>
      </c>
    </row>
    <row r="250" spans="2:9" x14ac:dyDescent="0.3">
      <c r="B250" s="256"/>
      <c r="D250" s="257">
        <v>4603</v>
      </c>
      <c r="F250" s="276"/>
      <c r="G250" s="262"/>
      <c r="H250" s="293"/>
      <c r="I250" s="318">
        <f t="shared" si="3"/>
        <v>1445370</v>
      </c>
    </row>
    <row r="251" spans="2:9" x14ac:dyDescent="0.3">
      <c r="B251" s="256"/>
      <c r="D251" s="257">
        <v>4604</v>
      </c>
      <c r="F251" s="276"/>
      <c r="G251" s="262"/>
      <c r="H251" s="293"/>
      <c r="I251" s="318">
        <f t="shared" si="3"/>
        <v>1445370</v>
      </c>
    </row>
    <row r="252" spans="2:9" x14ac:dyDescent="0.3">
      <c r="B252" s="256"/>
      <c r="D252" s="257">
        <v>4605</v>
      </c>
      <c r="F252" s="276"/>
      <c r="G252" s="262"/>
      <c r="H252" s="293"/>
      <c r="I252" s="318">
        <f t="shared" si="3"/>
        <v>1445370</v>
      </c>
    </row>
    <row r="253" spans="2:9" x14ac:dyDescent="0.3">
      <c r="B253" s="256"/>
      <c r="D253" s="257">
        <v>4606</v>
      </c>
      <c r="F253" s="276"/>
      <c r="G253" s="262"/>
      <c r="H253" s="293"/>
      <c r="I253" s="318">
        <f t="shared" si="3"/>
        <v>1445370</v>
      </c>
    </row>
    <row r="254" spans="2:9" x14ac:dyDescent="0.3">
      <c r="B254" s="256"/>
      <c r="D254" s="257">
        <v>4607</v>
      </c>
      <c r="F254" s="276"/>
      <c r="G254" s="262"/>
      <c r="H254" s="293"/>
      <c r="I254" s="318">
        <f t="shared" si="3"/>
        <v>1445370</v>
      </c>
    </row>
    <row r="255" spans="2:9" x14ac:dyDescent="0.3">
      <c r="B255" s="256"/>
      <c r="D255" s="257">
        <v>4608</v>
      </c>
      <c r="F255" s="276"/>
      <c r="G255" s="262"/>
      <c r="H255" s="293"/>
      <c r="I255" s="318">
        <f t="shared" si="3"/>
        <v>1445370</v>
      </c>
    </row>
    <row r="256" spans="2:9" x14ac:dyDescent="0.3">
      <c r="B256" s="256"/>
      <c r="D256" s="257">
        <v>4609</v>
      </c>
      <c r="F256" s="276"/>
      <c r="G256" s="262"/>
      <c r="H256" s="293"/>
      <c r="I256" s="318">
        <f t="shared" si="3"/>
        <v>1445370</v>
      </c>
    </row>
    <row r="257" spans="2:9" x14ac:dyDescent="0.3">
      <c r="B257" s="256"/>
      <c r="D257" s="257">
        <v>4610</v>
      </c>
      <c r="F257" s="276"/>
      <c r="G257" s="262"/>
      <c r="H257" s="293"/>
      <c r="I257" s="318">
        <f t="shared" si="3"/>
        <v>1445370</v>
      </c>
    </row>
    <row r="258" spans="2:9" x14ac:dyDescent="0.3">
      <c r="B258" s="256"/>
      <c r="D258" s="257">
        <v>4611</v>
      </c>
      <c r="F258" s="276"/>
      <c r="G258" s="262"/>
      <c r="H258" s="293"/>
      <c r="I258" s="318">
        <f t="shared" si="3"/>
        <v>1445370</v>
      </c>
    </row>
    <row r="259" spans="2:9" x14ac:dyDescent="0.3">
      <c r="B259" s="256"/>
      <c r="D259" s="257">
        <v>4612</v>
      </c>
      <c r="F259" s="276"/>
      <c r="G259" s="262"/>
      <c r="H259" s="293"/>
      <c r="I259" s="318">
        <f t="shared" si="3"/>
        <v>1445370</v>
      </c>
    </row>
    <row r="260" spans="2:9" x14ac:dyDescent="0.3">
      <c r="B260" s="256"/>
      <c r="D260" s="257">
        <v>4613</v>
      </c>
      <c r="F260" s="276"/>
      <c r="G260" s="262"/>
      <c r="H260" s="293"/>
      <c r="I260" s="318">
        <f t="shared" si="3"/>
        <v>1445370</v>
      </c>
    </row>
    <row r="261" spans="2:9" x14ac:dyDescent="0.3">
      <c r="B261" s="256"/>
      <c r="D261" s="257">
        <v>4614</v>
      </c>
      <c r="F261" s="276"/>
      <c r="G261" s="262"/>
      <c r="H261" s="294"/>
      <c r="I261" s="318">
        <f t="shared" si="3"/>
        <v>1445370</v>
      </c>
    </row>
    <row r="262" spans="2:9" x14ac:dyDescent="0.3">
      <c r="B262" s="256"/>
      <c r="D262" s="257">
        <v>4615</v>
      </c>
      <c r="F262" s="276"/>
      <c r="G262" s="262"/>
      <c r="H262" s="293"/>
      <c r="I262" s="318">
        <f t="shared" si="3"/>
        <v>1445370</v>
      </c>
    </row>
    <row r="263" spans="2:9" x14ac:dyDescent="0.3">
      <c r="B263" s="256"/>
      <c r="D263" s="257">
        <v>4616</v>
      </c>
      <c r="F263" s="276"/>
      <c r="G263" s="262"/>
      <c r="H263" s="293"/>
      <c r="I263" s="318">
        <f t="shared" si="3"/>
        <v>1445370</v>
      </c>
    </row>
    <row r="264" spans="2:9" x14ac:dyDescent="0.3">
      <c r="B264" s="256"/>
      <c r="D264" s="257">
        <v>4617</v>
      </c>
      <c r="F264" s="276"/>
      <c r="G264" s="262"/>
      <c r="H264" s="294"/>
      <c r="I264" s="318">
        <f t="shared" si="3"/>
        <v>1445370</v>
      </c>
    </row>
    <row r="265" spans="2:9" x14ac:dyDescent="0.3">
      <c r="B265" s="256"/>
      <c r="D265" s="257">
        <v>4618</v>
      </c>
      <c r="F265" s="276"/>
      <c r="G265" s="262"/>
      <c r="H265" s="293"/>
      <c r="I265" s="318">
        <f t="shared" si="3"/>
        <v>1445370</v>
      </c>
    </row>
    <row r="266" spans="2:9" x14ac:dyDescent="0.3">
      <c r="B266" s="256"/>
      <c r="D266" s="257">
        <v>4619</v>
      </c>
      <c r="F266" s="276"/>
      <c r="G266" s="262"/>
      <c r="H266" s="294"/>
      <c r="I266" s="318">
        <f t="shared" ref="I266:I302" si="4">I265+G266-H266</f>
        <v>1445370</v>
      </c>
    </row>
    <row r="267" spans="2:9" x14ac:dyDescent="0.3">
      <c r="B267" s="256"/>
      <c r="D267" s="257">
        <v>4620</v>
      </c>
      <c r="F267" s="276"/>
      <c r="G267" s="262"/>
      <c r="H267" s="293"/>
      <c r="I267" s="318">
        <f t="shared" si="4"/>
        <v>1445370</v>
      </c>
    </row>
    <row r="268" spans="2:9" x14ac:dyDescent="0.3">
      <c r="B268" s="256"/>
      <c r="D268" s="257">
        <v>4621</v>
      </c>
      <c r="F268" s="276"/>
      <c r="G268" s="262"/>
      <c r="H268" s="293"/>
      <c r="I268" s="318">
        <f t="shared" si="4"/>
        <v>1445370</v>
      </c>
    </row>
    <row r="269" spans="2:9" x14ac:dyDescent="0.3">
      <c r="B269" s="256"/>
      <c r="D269" s="257">
        <v>4622</v>
      </c>
      <c r="F269" s="276"/>
      <c r="G269" s="262"/>
      <c r="H269" s="293"/>
      <c r="I269" s="318">
        <f t="shared" si="4"/>
        <v>1445370</v>
      </c>
    </row>
    <row r="270" spans="2:9" x14ac:dyDescent="0.3">
      <c r="B270" s="256"/>
      <c r="D270" s="257">
        <v>4623</v>
      </c>
      <c r="F270" s="276"/>
      <c r="G270" s="262"/>
      <c r="H270" s="293"/>
      <c r="I270" s="318">
        <f t="shared" si="4"/>
        <v>1445370</v>
      </c>
    </row>
    <row r="271" spans="2:9" x14ac:dyDescent="0.3">
      <c r="B271" s="256"/>
      <c r="D271" s="257">
        <v>4624</v>
      </c>
      <c r="F271" s="276"/>
      <c r="G271" s="262"/>
      <c r="H271" s="294"/>
      <c r="I271" s="318">
        <f t="shared" si="4"/>
        <v>1445370</v>
      </c>
    </row>
    <row r="272" spans="2:9" x14ac:dyDescent="0.3">
      <c r="B272" s="256"/>
      <c r="D272" s="257">
        <v>4625</v>
      </c>
      <c r="F272" s="276"/>
      <c r="G272" s="262"/>
      <c r="H272" s="293"/>
      <c r="I272" s="318">
        <f t="shared" si="4"/>
        <v>1445370</v>
      </c>
    </row>
    <row r="273" spans="2:9" x14ac:dyDescent="0.3">
      <c r="B273" s="256"/>
      <c r="D273" s="257">
        <v>4626</v>
      </c>
      <c r="F273" s="276"/>
      <c r="G273" s="262"/>
      <c r="H273" s="293"/>
      <c r="I273" s="318">
        <f t="shared" si="4"/>
        <v>1445370</v>
      </c>
    </row>
    <row r="274" spans="2:9" x14ac:dyDescent="0.3">
      <c r="B274" s="256"/>
      <c r="D274" s="257">
        <v>4627</v>
      </c>
      <c r="F274" s="276"/>
      <c r="G274" s="262"/>
      <c r="H274" s="293"/>
      <c r="I274" s="318">
        <f t="shared" si="4"/>
        <v>1445370</v>
      </c>
    </row>
    <row r="275" spans="2:9" x14ac:dyDescent="0.3">
      <c r="B275" s="256"/>
      <c r="D275" s="257">
        <v>4628</v>
      </c>
      <c r="F275" s="276"/>
      <c r="G275" s="262"/>
      <c r="H275" s="293"/>
      <c r="I275" s="318">
        <f t="shared" si="4"/>
        <v>1445370</v>
      </c>
    </row>
    <row r="276" spans="2:9" x14ac:dyDescent="0.3">
      <c r="B276" s="256"/>
      <c r="D276" s="257">
        <v>4629</v>
      </c>
      <c r="F276" s="276"/>
      <c r="G276" s="262"/>
      <c r="H276" s="293"/>
      <c r="I276" s="318">
        <f t="shared" si="4"/>
        <v>1445370</v>
      </c>
    </row>
    <row r="277" spans="2:9" x14ac:dyDescent="0.3">
      <c r="B277" s="256"/>
      <c r="D277" s="257">
        <v>4630</v>
      </c>
      <c r="F277" s="276"/>
      <c r="G277" s="262"/>
      <c r="H277" s="293"/>
      <c r="I277" s="318">
        <f t="shared" si="4"/>
        <v>1445370</v>
      </c>
    </row>
    <row r="278" spans="2:9" x14ac:dyDescent="0.3">
      <c r="B278" s="256"/>
      <c r="D278" s="257">
        <v>4631</v>
      </c>
      <c r="F278" s="276"/>
      <c r="G278" s="262"/>
      <c r="H278" s="293"/>
      <c r="I278" s="318">
        <f t="shared" si="4"/>
        <v>1445370</v>
      </c>
    </row>
    <row r="279" spans="2:9" x14ac:dyDescent="0.3">
      <c r="B279" s="256"/>
      <c r="D279" s="257">
        <v>4632</v>
      </c>
      <c r="F279" s="276"/>
      <c r="G279" s="262"/>
      <c r="H279" s="293"/>
      <c r="I279" s="318">
        <f t="shared" si="4"/>
        <v>1445370</v>
      </c>
    </row>
    <row r="280" spans="2:9" x14ac:dyDescent="0.3">
      <c r="B280" s="256"/>
      <c r="D280" s="257">
        <v>4633</v>
      </c>
      <c r="F280" s="276"/>
      <c r="G280" s="262"/>
      <c r="H280" s="293"/>
      <c r="I280" s="318">
        <f t="shared" si="4"/>
        <v>1445370</v>
      </c>
    </row>
    <row r="281" spans="2:9" x14ac:dyDescent="0.3">
      <c r="B281" s="256"/>
      <c r="D281" s="257">
        <v>4634</v>
      </c>
      <c r="F281" s="276"/>
      <c r="G281" s="262"/>
      <c r="H281" s="293"/>
      <c r="I281" s="318">
        <f t="shared" si="4"/>
        <v>1445370</v>
      </c>
    </row>
    <row r="282" spans="2:9" x14ac:dyDescent="0.3">
      <c r="B282" s="256"/>
      <c r="D282" s="257">
        <v>4635</v>
      </c>
      <c r="F282" s="276"/>
      <c r="G282" s="262"/>
      <c r="H282" s="293"/>
      <c r="I282" s="318">
        <f t="shared" si="4"/>
        <v>1445370</v>
      </c>
    </row>
    <row r="283" spans="2:9" x14ac:dyDescent="0.3">
      <c r="B283" s="256"/>
      <c r="D283" s="257">
        <v>4636</v>
      </c>
      <c r="F283" s="276"/>
      <c r="G283" s="262"/>
      <c r="H283" s="293"/>
      <c r="I283" s="318">
        <f t="shared" si="4"/>
        <v>1445370</v>
      </c>
    </row>
    <row r="284" spans="2:9" x14ac:dyDescent="0.3">
      <c r="B284" s="256"/>
      <c r="D284" s="257">
        <v>4637</v>
      </c>
      <c r="F284" s="276"/>
      <c r="G284" s="262"/>
      <c r="H284" s="293"/>
      <c r="I284" s="318">
        <f t="shared" si="4"/>
        <v>1445370</v>
      </c>
    </row>
    <row r="285" spans="2:9" x14ac:dyDescent="0.3">
      <c r="B285" s="256"/>
      <c r="D285" s="257">
        <v>4638</v>
      </c>
      <c r="F285" s="276"/>
      <c r="G285" s="262"/>
      <c r="H285" s="293"/>
      <c r="I285" s="318">
        <f t="shared" si="4"/>
        <v>1445370</v>
      </c>
    </row>
    <row r="286" spans="2:9" x14ac:dyDescent="0.3">
      <c r="B286" s="256"/>
      <c r="D286" s="257">
        <v>4639</v>
      </c>
      <c r="F286" s="276"/>
      <c r="G286" s="262"/>
      <c r="H286" s="293"/>
      <c r="I286" s="318">
        <f t="shared" si="4"/>
        <v>1445370</v>
      </c>
    </row>
    <row r="287" spans="2:9" x14ac:dyDescent="0.3">
      <c r="B287" s="256"/>
      <c r="D287" s="257">
        <v>4640</v>
      </c>
      <c r="F287" s="276"/>
      <c r="G287" s="262"/>
      <c r="H287" s="294"/>
      <c r="I287" s="318">
        <f t="shared" si="4"/>
        <v>1445370</v>
      </c>
    </row>
    <row r="288" spans="2:9" x14ac:dyDescent="0.3">
      <c r="B288" s="256"/>
      <c r="D288" s="257">
        <v>4641</v>
      </c>
      <c r="F288" s="276"/>
      <c r="G288" s="262"/>
      <c r="H288" s="293"/>
      <c r="I288" s="318">
        <f t="shared" si="4"/>
        <v>1445370</v>
      </c>
    </row>
    <row r="289" spans="2:9" x14ac:dyDescent="0.3">
      <c r="B289" s="256"/>
      <c r="D289" s="257">
        <v>4642</v>
      </c>
      <c r="F289" s="276"/>
      <c r="G289" s="262"/>
      <c r="H289" s="293"/>
      <c r="I289" s="318">
        <f t="shared" si="4"/>
        <v>1445370</v>
      </c>
    </row>
    <row r="290" spans="2:9" x14ac:dyDescent="0.3">
      <c r="B290" s="256"/>
      <c r="D290" s="257">
        <v>4643</v>
      </c>
      <c r="F290" s="276"/>
      <c r="G290" s="262"/>
      <c r="H290" s="293"/>
      <c r="I290" s="318">
        <f t="shared" si="4"/>
        <v>1445370</v>
      </c>
    </row>
    <row r="291" spans="2:9" x14ac:dyDescent="0.3">
      <c r="B291" s="256"/>
      <c r="D291" s="257">
        <v>4644</v>
      </c>
      <c r="F291" s="276"/>
      <c r="G291" s="262"/>
      <c r="H291" s="293"/>
      <c r="I291" s="318">
        <f t="shared" si="4"/>
        <v>1445370</v>
      </c>
    </row>
    <row r="292" spans="2:9" x14ac:dyDescent="0.3">
      <c r="B292" s="256"/>
      <c r="D292" s="257">
        <v>4645</v>
      </c>
      <c r="F292" s="276"/>
      <c r="G292" s="262"/>
      <c r="H292" s="293"/>
      <c r="I292" s="318">
        <f t="shared" si="4"/>
        <v>1445370</v>
      </c>
    </row>
    <row r="293" spans="2:9" x14ac:dyDescent="0.3">
      <c r="B293" s="256"/>
      <c r="D293" s="257">
        <v>4646</v>
      </c>
      <c r="F293" s="276"/>
      <c r="G293" s="262"/>
      <c r="H293" s="293"/>
      <c r="I293" s="318">
        <f t="shared" si="4"/>
        <v>1445370</v>
      </c>
    </row>
    <row r="294" spans="2:9" x14ac:dyDescent="0.3">
      <c r="B294" s="256"/>
      <c r="D294" s="257">
        <v>4647</v>
      </c>
      <c r="F294" s="276"/>
      <c r="G294" s="262"/>
      <c r="H294" s="293"/>
      <c r="I294" s="318">
        <f t="shared" si="4"/>
        <v>1445370</v>
      </c>
    </row>
    <row r="295" spans="2:9" x14ac:dyDescent="0.3">
      <c r="B295" s="256"/>
      <c r="D295" s="257">
        <v>4648</v>
      </c>
      <c r="F295" s="276"/>
      <c r="G295" s="262"/>
      <c r="H295" s="293"/>
      <c r="I295" s="318">
        <f t="shared" si="4"/>
        <v>1445370</v>
      </c>
    </row>
    <row r="296" spans="2:9" x14ac:dyDescent="0.3">
      <c r="B296" s="256"/>
      <c r="D296" s="257">
        <v>4649</v>
      </c>
      <c r="F296" s="276"/>
      <c r="G296" s="262"/>
      <c r="H296" s="293"/>
      <c r="I296" s="318">
        <f t="shared" si="4"/>
        <v>1445370</v>
      </c>
    </row>
    <row r="297" spans="2:9" x14ac:dyDescent="0.3">
      <c r="B297" s="256"/>
      <c r="D297" s="257">
        <v>4650</v>
      </c>
      <c r="F297" s="276"/>
      <c r="G297" s="262"/>
      <c r="H297" s="293"/>
      <c r="I297" s="318">
        <f t="shared" si="4"/>
        <v>1445370</v>
      </c>
    </row>
    <row r="298" spans="2:9" x14ac:dyDescent="0.3">
      <c r="B298" s="256"/>
      <c r="D298" s="257">
        <v>4651</v>
      </c>
      <c r="F298" s="276"/>
      <c r="G298" s="262"/>
      <c r="H298" s="293"/>
      <c r="I298" s="318">
        <f t="shared" si="4"/>
        <v>1445370</v>
      </c>
    </row>
    <row r="299" spans="2:9" x14ac:dyDescent="0.3">
      <c r="B299" s="256"/>
      <c r="D299" s="257">
        <v>4652</v>
      </c>
      <c r="F299" s="276"/>
      <c r="G299" s="262"/>
      <c r="H299" s="293"/>
      <c r="I299" s="318">
        <f t="shared" si="4"/>
        <v>1445370</v>
      </c>
    </row>
    <row r="300" spans="2:9" x14ac:dyDescent="0.3">
      <c r="B300" s="256"/>
      <c r="D300" s="257">
        <v>4653</v>
      </c>
      <c r="F300" s="276"/>
      <c r="G300" s="262"/>
      <c r="H300" s="293"/>
      <c r="I300" s="318">
        <f t="shared" si="4"/>
        <v>1445370</v>
      </c>
    </row>
    <row r="301" spans="2:9" x14ac:dyDescent="0.3">
      <c r="B301" s="256"/>
      <c r="D301" s="257">
        <v>4654</v>
      </c>
      <c r="F301" s="276"/>
      <c r="G301" s="262"/>
      <c r="H301" s="293"/>
      <c r="I301" s="318">
        <f t="shared" si="4"/>
        <v>1445370</v>
      </c>
    </row>
    <row r="302" spans="2:9" x14ac:dyDescent="0.3">
      <c r="B302" s="256"/>
      <c r="D302" s="257">
        <v>4655</v>
      </c>
      <c r="F302" s="274"/>
      <c r="G302" s="262"/>
      <c r="H302" s="293"/>
      <c r="I302" s="318">
        <f t="shared" si="4"/>
        <v>1445370</v>
      </c>
    </row>
    <row r="311" spans="1:14" x14ac:dyDescent="0.3">
      <c r="B311" s="265"/>
      <c r="C311" s="265"/>
      <c r="E311" s="265"/>
      <c r="F311" s="264" t="s">
        <v>795</v>
      </c>
      <c r="G311" s="298">
        <f>SUM(G8:G310)</f>
        <v>9249035</v>
      </c>
      <c r="H311" s="298">
        <f>SUM(H8:H310)</f>
        <v>5692265</v>
      </c>
      <c r="I311" s="301" t="e">
        <f>G7+G311-H311</f>
        <v>#REF!</v>
      </c>
    </row>
    <row r="312" spans="1:14" x14ac:dyDescent="0.3">
      <c r="D312" s="263"/>
    </row>
    <row r="313" spans="1:14" x14ac:dyDescent="0.3">
      <c r="D313" s="263"/>
    </row>
    <row r="314" spans="1:14" x14ac:dyDescent="0.3">
      <c r="D314" s="263"/>
    </row>
    <row r="315" spans="1:14" s="244" customFormat="1" x14ac:dyDescent="0.3">
      <c r="A315" s="240"/>
      <c r="B315" s="266" t="s">
        <v>415</v>
      </c>
      <c r="C315" s="267"/>
      <c r="D315" s="263"/>
      <c r="E315" s="268"/>
      <c r="F315" s="269"/>
      <c r="G315" s="403" t="s">
        <v>792</v>
      </c>
      <c r="H315" s="403"/>
      <c r="I315" s="403"/>
      <c r="J315" s="282"/>
      <c r="K315" s="252"/>
      <c r="M315" s="240"/>
      <c r="N315" s="240"/>
    </row>
    <row r="316" spans="1:14" s="244" customFormat="1" x14ac:dyDescent="0.3">
      <c r="A316" s="240"/>
      <c r="B316" s="240"/>
      <c r="C316" s="241"/>
      <c r="D316" s="241"/>
      <c r="E316" s="240"/>
      <c r="F316" s="242"/>
      <c r="G316" s="243"/>
      <c r="H316" s="299"/>
      <c r="I316" s="302"/>
      <c r="J316" s="252"/>
      <c r="K316" s="252"/>
      <c r="M316" s="240"/>
      <c r="N316" s="240"/>
    </row>
    <row r="317" spans="1:14" s="244" customFormat="1" x14ac:dyDescent="0.3">
      <c r="A317" s="240"/>
      <c r="B317" s="240"/>
      <c r="C317" s="241"/>
      <c r="D317" s="267"/>
      <c r="E317" s="240"/>
      <c r="F317" s="242"/>
      <c r="G317" s="243"/>
      <c r="H317" s="299"/>
      <c r="I317" s="302"/>
      <c r="J317" s="252"/>
      <c r="K317" s="252"/>
      <c r="M317" s="240"/>
      <c r="N317" s="240"/>
    </row>
    <row r="318" spans="1:14" s="244" customFormat="1" x14ac:dyDescent="0.3">
      <c r="A318" s="240"/>
      <c r="B318" s="240"/>
      <c r="C318" s="241"/>
      <c r="D318" s="241"/>
      <c r="E318" s="240"/>
      <c r="F318" s="242"/>
      <c r="G318" s="243"/>
      <c r="H318" s="299"/>
      <c r="I318" s="302"/>
      <c r="J318" s="252"/>
      <c r="K318" s="252"/>
      <c r="M318" s="240"/>
      <c r="N318" s="240"/>
    </row>
    <row r="319" spans="1:14" s="244" customFormat="1" x14ac:dyDescent="0.3">
      <c r="A319" s="240"/>
      <c r="B319" s="240"/>
      <c r="C319" s="241"/>
      <c r="D319" s="241"/>
      <c r="E319" s="240"/>
      <c r="F319" s="270"/>
      <c r="G319" s="243"/>
      <c r="H319" s="299"/>
      <c r="I319" s="302"/>
      <c r="J319" s="252"/>
      <c r="K319" s="252"/>
      <c r="M319" s="240"/>
      <c r="N319" s="240"/>
    </row>
    <row r="320" spans="1:14" s="244" customFormat="1" x14ac:dyDescent="0.3">
      <c r="A320" s="240"/>
      <c r="B320" s="271" t="s">
        <v>793</v>
      </c>
      <c r="C320" s="272"/>
      <c r="D320" s="241"/>
      <c r="E320" s="271"/>
      <c r="F320" s="242"/>
      <c r="G320" s="248" t="s">
        <v>169</v>
      </c>
      <c r="H320" s="299"/>
      <c r="I320" s="302"/>
      <c r="J320" s="252"/>
      <c r="K320" s="252"/>
      <c r="M320" s="240"/>
      <c r="N320" s="240"/>
    </row>
    <row r="11617" spans="1:18" s="243" customFormat="1" x14ac:dyDescent="0.3">
      <c r="A11617" s="240"/>
      <c r="B11617" s="240"/>
      <c r="C11617" s="241"/>
      <c r="D11617" s="241"/>
      <c r="E11617" s="240"/>
      <c r="F11617" s="242" t="s">
        <v>791</v>
      </c>
      <c r="H11617" s="299"/>
      <c r="I11617" s="300"/>
      <c r="J11617" s="244"/>
      <c r="K11617" s="240"/>
      <c r="L11617" s="244"/>
      <c r="M11617" s="240"/>
      <c r="N11617" s="240"/>
      <c r="O11617" s="240"/>
      <c r="P11617" s="240"/>
      <c r="Q11617" s="240"/>
      <c r="R11617" s="240"/>
    </row>
  </sheetData>
  <mergeCells count="3">
    <mergeCell ref="A3:H3"/>
    <mergeCell ref="A5:I5"/>
    <mergeCell ref="G315:I3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W11616"/>
  <sheetViews>
    <sheetView topLeftCell="A166" zoomScale="90" zoomScaleNormal="90" workbookViewId="0">
      <selection activeCell="H130" sqref="H130"/>
    </sheetView>
  </sheetViews>
  <sheetFormatPr baseColWidth="10" defaultColWidth="11.42578125" defaultRowHeight="16.5" x14ac:dyDescent="0.3"/>
  <cols>
    <col min="1" max="1" width="4.28515625" style="240" customWidth="1"/>
    <col min="2" max="2" width="14.28515625" style="240" bestFit="1" customWidth="1"/>
    <col min="3" max="3" width="14.28515625" style="241" hidden="1" customWidth="1"/>
    <col min="4" max="4" width="14.28515625" style="241" customWidth="1"/>
    <col min="5" max="5" width="11.85546875" style="240" hidden="1" customWidth="1"/>
    <col min="6" max="6" width="108.28515625" style="242" customWidth="1"/>
    <col min="7" max="7" width="20.28515625" style="243" bestFit="1" customWidth="1"/>
    <col min="8" max="8" width="19" style="299" bestFit="1" customWidth="1"/>
    <col min="9" max="9" width="15.85546875" style="300" customWidth="1"/>
    <col min="10" max="10" width="23.140625" style="244" customWidth="1"/>
    <col min="11" max="11" width="24.5703125" style="240" customWidth="1"/>
    <col min="12" max="12" width="19.42578125" style="244" customWidth="1"/>
    <col min="13" max="13" width="12.85546875" style="240" customWidth="1"/>
    <col min="14" max="16384" width="11.42578125" style="240"/>
  </cols>
  <sheetData>
    <row r="3" spans="1:14" x14ac:dyDescent="0.3">
      <c r="A3" s="401" t="s">
        <v>900</v>
      </c>
      <c r="B3" s="401"/>
      <c r="C3" s="401"/>
      <c r="D3" s="401"/>
      <c r="E3" s="401"/>
      <c r="F3" s="401"/>
      <c r="G3" s="401"/>
      <c r="H3" s="401"/>
      <c r="N3" s="245"/>
    </row>
    <row r="4" spans="1:14" x14ac:dyDescent="0.3">
      <c r="A4" s="280"/>
      <c r="B4" s="280"/>
      <c r="C4" s="246"/>
      <c r="D4" s="246"/>
      <c r="E4" s="280"/>
      <c r="F4" s="247"/>
      <c r="G4" s="248"/>
      <c r="H4" s="290"/>
      <c r="N4" s="245"/>
    </row>
    <row r="5" spans="1:14" ht="21" customHeight="1" x14ac:dyDescent="0.3">
      <c r="A5" s="402"/>
      <c r="B5" s="402"/>
      <c r="C5" s="402"/>
      <c r="D5" s="402"/>
      <c r="E5" s="402"/>
      <c r="F5" s="402"/>
      <c r="G5" s="402"/>
      <c r="H5" s="402"/>
      <c r="I5" s="402"/>
      <c r="J5" s="282"/>
      <c r="K5" s="281"/>
      <c r="N5" s="245"/>
    </row>
    <row r="6" spans="1:14" ht="27.75" customHeight="1" x14ac:dyDescent="0.3">
      <c r="A6" s="249" t="s">
        <v>0</v>
      </c>
      <c r="B6" s="249" t="s">
        <v>1</v>
      </c>
      <c r="C6" s="277"/>
      <c r="D6" s="250"/>
      <c r="E6" s="279"/>
      <c r="F6" s="251" t="s">
        <v>2</v>
      </c>
      <c r="G6" s="275" t="s">
        <v>3</v>
      </c>
      <c r="H6" s="291" t="s">
        <v>4</v>
      </c>
      <c r="I6" s="291" t="s">
        <v>5</v>
      </c>
      <c r="J6" s="252"/>
      <c r="K6" s="253"/>
      <c r="M6" s="254"/>
      <c r="N6" s="245"/>
    </row>
    <row r="7" spans="1:14" x14ac:dyDescent="0.3">
      <c r="A7" s="255"/>
      <c r="B7" s="256"/>
      <c r="C7" s="278"/>
      <c r="D7" s="257"/>
      <c r="E7" s="261"/>
      <c r="F7" s="258" t="s">
        <v>7</v>
      </c>
      <c r="G7" s="262" t="e">
        <f>+#REF!</f>
        <v>#REF!</v>
      </c>
      <c r="H7" s="292"/>
      <c r="I7" s="301" t="e">
        <f>+G7</f>
        <v>#REF!</v>
      </c>
      <c r="J7" s="304"/>
      <c r="K7" s="260"/>
      <c r="M7" s="254"/>
      <c r="N7" s="245"/>
    </row>
    <row r="8" spans="1:14" ht="33" x14ac:dyDescent="0.3">
      <c r="B8" s="256">
        <v>45108</v>
      </c>
      <c r="D8" s="257">
        <v>4195</v>
      </c>
      <c r="F8" s="276" t="s">
        <v>799</v>
      </c>
      <c r="G8" s="262"/>
      <c r="H8" s="293">
        <v>5000</v>
      </c>
      <c r="I8" s="301" t="e">
        <f>I7+G8-H8</f>
        <v>#REF!</v>
      </c>
    </row>
    <row r="9" spans="1:14" ht="33" x14ac:dyDescent="0.3">
      <c r="B9" s="256">
        <v>45108</v>
      </c>
      <c r="D9" s="257">
        <v>4196</v>
      </c>
      <c r="F9" s="276" t="s">
        <v>800</v>
      </c>
      <c r="G9" s="262"/>
      <c r="H9" s="293">
        <v>136000</v>
      </c>
      <c r="I9" s="301" t="e">
        <f t="shared" ref="I9:I72" si="0">I8+G9-H9</f>
        <v>#REF!</v>
      </c>
    </row>
    <row r="10" spans="1:14" x14ac:dyDescent="0.3">
      <c r="B10" s="256">
        <v>45110</v>
      </c>
      <c r="D10" s="257">
        <v>4197</v>
      </c>
      <c r="F10" s="242" t="s">
        <v>877</v>
      </c>
      <c r="G10" s="262">
        <v>3000000</v>
      </c>
      <c r="H10" s="293"/>
      <c r="I10" s="301" t="e">
        <f t="shared" si="0"/>
        <v>#REF!</v>
      </c>
    </row>
    <row r="11" spans="1:14" ht="33" x14ac:dyDescent="0.3">
      <c r="B11" s="256">
        <v>45110</v>
      </c>
      <c r="D11" s="257">
        <v>4198</v>
      </c>
      <c r="F11" s="276" t="s">
        <v>878</v>
      </c>
      <c r="G11" s="262"/>
      <c r="H11" s="293">
        <v>171000</v>
      </c>
      <c r="I11" s="301" t="e">
        <f t="shared" si="0"/>
        <v>#REF!</v>
      </c>
    </row>
    <row r="12" spans="1:14" ht="33" x14ac:dyDescent="0.3">
      <c r="B12" s="256">
        <v>45110</v>
      </c>
      <c r="D12" s="257">
        <v>4199</v>
      </c>
      <c r="F12" s="276" t="s">
        <v>879</v>
      </c>
      <c r="G12" s="262"/>
      <c r="H12" s="293">
        <v>91000</v>
      </c>
      <c r="I12" s="301" t="e">
        <f t="shared" si="0"/>
        <v>#REF!</v>
      </c>
    </row>
    <row r="13" spans="1:14" x14ac:dyDescent="0.3">
      <c r="B13" s="256">
        <v>45110</v>
      </c>
      <c r="D13" s="257">
        <v>4200</v>
      </c>
      <c r="F13" s="276" t="s">
        <v>880</v>
      </c>
      <c r="G13" s="262"/>
      <c r="H13" s="294">
        <v>194000</v>
      </c>
      <c r="I13" s="301" t="e">
        <f t="shared" si="0"/>
        <v>#REF!</v>
      </c>
    </row>
    <row r="14" spans="1:14" ht="33" x14ac:dyDescent="0.3">
      <c r="B14" s="256">
        <v>45110</v>
      </c>
      <c r="D14" s="257">
        <v>4201</v>
      </c>
      <c r="F14" s="276" t="s">
        <v>947</v>
      </c>
      <c r="G14" s="262"/>
      <c r="H14" s="294">
        <v>9000</v>
      </c>
      <c r="I14" s="301" t="e">
        <f t="shared" si="0"/>
        <v>#REF!</v>
      </c>
    </row>
    <row r="15" spans="1:14" x14ac:dyDescent="0.3">
      <c r="B15" s="256">
        <v>45110</v>
      </c>
      <c r="D15" s="257">
        <v>4202</v>
      </c>
      <c r="F15" s="276" t="s">
        <v>796</v>
      </c>
      <c r="G15" s="262"/>
      <c r="H15" s="296"/>
      <c r="I15" s="301" t="e">
        <f t="shared" si="0"/>
        <v>#REF!</v>
      </c>
    </row>
    <row r="16" spans="1:14" ht="33" x14ac:dyDescent="0.3">
      <c r="B16" s="256">
        <v>45110</v>
      </c>
      <c r="D16" s="257">
        <v>4203</v>
      </c>
      <c r="F16" s="276" t="s">
        <v>801</v>
      </c>
      <c r="G16" s="262"/>
      <c r="H16" s="293">
        <v>60000</v>
      </c>
      <c r="I16" s="301" t="e">
        <f t="shared" si="0"/>
        <v>#REF!</v>
      </c>
    </row>
    <row r="17" spans="2:9" ht="33" x14ac:dyDescent="0.3">
      <c r="B17" s="256">
        <v>45110</v>
      </c>
      <c r="D17" s="257">
        <v>4204</v>
      </c>
      <c r="F17" s="276" t="s">
        <v>802</v>
      </c>
      <c r="G17" s="262"/>
      <c r="H17" s="293">
        <v>135940</v>
      </c>
      <c r="I17" s="301" t="e">
        <f t="shared" si="0"/>
        <v>#REF!</v>
      </c>
    </row>
    <row r="18" spans="2:9" x14ac:dyDescent="0.3">
      <c r="B18" s="256">
        <v>45110</v>
      </c>
      <c r="D18" s="257">
        <v>4205</v>
      </c>
      <c r="F18" s="276" t="s">
        <v>803</v>
      </c>
      <c r="G18" s="262"/>
      <c r="H18" s="294">
        <v>2000</v>
      </c>
      <c r="I18" s="301" t="e">
        <f t="shared" si="0"/>
        <v>#REF!</v>
      </c>
    </row>
    <row r="19" spans="2:9" x14ac:dyDescent="0.3">
      <c r="B19" s="256">
        <v>45110</v>
      </c>
      <c r="D19" s="257">
        <v>4206</v>
      </c>
      <c r="F19" s="276" t="s">
        <v>796</v>
      </c>
      <c r="G19" s="262"/>
      <c r="H19" s="293"/>
      <c r="I19" s="301" t="e">
        <f t="shared" si="0"/>
        <v>#REF!</v>
      </c>
    </row>
    <row r="20" spans="2:9" x14ac:dyDescent="0.3">
      <c r="B20" s="256">
        <v>45110</v>
      </c>
      <c r="D20" s="257">
        <v>4207</v>
      </c>
      <c r="F20" s="276" t="s">
        <v>804</v>
      </c>
      <c r="G20" s="262"/>
      <c r="H20" s="294">
        <v>1500</v>
      </c>
      <c r="I20" s="301" t="e">
        <f t="shared" si="0"/>
        <v>#REF!</v>
      </c>
    </row>
    <row r="21" spans="2:9" x14ac:dyDescent="0.3">
      <c r="B21" s="256">
        <v>45110</v>
      </c>
      <c r="D21" s="257">
        <v>4208</v>
      </c>
      <c r="F21" s="276" t="s">
        <v>805</v>
      </c>
      <c r="G21" s="262"/>
      <c r="H21" s="293">
        <v>5000</v>
      </c>
      <c r="I21" s="301" t="e">
        <f t="shared" si="0"/>
        <v>#REF!</v>
      </c>
    </row>
    <row r="22" spans="2:9" x14ac:dyDescent="0.3">
      <c r="B22" s="256">
        <v>45110</v>
      </c>
      <c r="D22" s="257">
        <v>4209</v>
      </c>
      <c r="F22" s="276" t="s">
        <v>806</v>
      </c>
      <c r="G22" s="262"/>
      <c r="H22" s="294">
        <v>15000</v>
      </c>
      <c r="I22" s="301" t="e">
        <f t="shared" si="0"/>
        <v>#REF!</v>
      </c>
    </row>
    <row r="23" spans="2:9" x14ac:dyDescent="0.3">
      <c r="B23" s="256">
        <v>45110</v>
      </c>
      <c r="D23" s="257">
        <v>4210</v>
      </c>
      <c r="F23" s="276" t="s">
        <v>807</v>
      </c>
      <c r="G23" s="262"/>
      <c r="H23" s="294">
        <v>2000</v>
      </c>
      <c r="I23" s="301" t="e">
        <f t="shared" si="0"/>
        <v>#REF!</v>
      </c>
    </row>
    <row r="24" spans="2:9" x14ac:dyDescent="0.3">
      <c r="B24" s="256">
        <v>45110</v>
      </c>
      <c r="D24" s="257">
        <v>4211</v>
      </c>
      <c r="F24" s="276" t="s">
        <v>1063</v>
      </c>
      <c r="G24" s="262"/>
      <c r="H24" s="294">
        <v>3000</v>
      </c>
      <c r="I24" s="301" t="e">
        <f t="shared" si="0"/>
        <v>#REF!</v>
      </c>
    </row>
    <row r="25" spans="2:9" x14ac:dyDescent="0.3">
      <c r="B25" s="256">
        <v>45110</v>
      </c>
      <c r="D25" s="257">
        <v>4212</v>
      </c>
      <c r="F25" s="276" t="s">
        <v>1064</v>
      </c>
      <c r="G25" s="262"/>
      <c r="H25" s="294">
        <v>50000</v>
      </c>
      <c r="I25" s="301" t="e">
        <f t="shared" si="0"/>
        <v>#REF!</v>
      </c>
    </row>
    <row r="26" spans="2:9" x14ac:dyDescent="0.3">
      <c r="B26" s="256">
        <v>45110</v>
      </c>
      <c r="D26" s="257">
        <v>4213</v>
      </c>
      <c r="F26" s="276" t="s">
        <v>808</v>
      </c>
      <c r="G26" s="262"/>
      <c r="H26" s="293">
        <v>2500</v>
      </c>
      <c r="I26" s="301" t="e">
        <f t="shared" si="0"/>
        <v>#REF!</v>
      </c>
    </row>
    <row r="27" spans="2:9" x14ac:dyDescent="0.3">
      <c r="B27" s="256">
        <v>45110</v>
      </c>
      <c r="D27" s="257">
        <v>4214</v>
      </c>
      <c r="F27" s="276" t="s">
        <v>809</v>
      </c>
      <c r="G27" s="262"/>
      <c r="H27" s="294">
        <v>6200</v>
      </c>
      <c r="I27" s="301" t="e">
        <f t="shared" si="0"/>
        <v>#REF!</v>
      </c>
    </row>
    <row r="28" spans="2:9" ht="33" x14ac:dyDescent="0.3">
      <c r="B28" s="256">
        <v>45110</v>
      </c>
      <c r="D28" s="257">
        <v>4215</v>
      </c>
      <c r="F28" s="276" t="s">
        <v>810</v>
      </c>
      <c r="G28" s="262"/>
      <c r="H28" s="293">
        <v>33000</v>
      </c>
      <c r="I28" s="301" t="e">
        <f t="shared" si="0"/>
        <v>#REF!</v>
      </c>
    </row>
    <row r="29" spans="2:9" ht="33" x14ac:dyDescent="0.3">
      <c r="B29" s="256">
        <v>45110</v>
      </c>
      <c r="D29" s="257">
        <v>4216</v>
      </c>
      <c r="F29" s="276" t="s">
        <v>811</v>
      </c>
      <c r="G29" s="262"/>
      <c r="H29" s="293">
        <v>3000</v>
      </c>
      <c r="I29" s="301" t="e">
        <f t="shared" si="0"/>
        <v>#REF!</v>
      </c>
    </row>
    <row r="30" spans="2:9" ht="33" x14ac:dyDescent="0.3">
      <c r="B30" s="256">
        <v>45111</v>
      </c>
      <c r="D30" s="257">
        <v>4217</v>
      </c>
      <c r="F30" s="276" t="s">
        <v>812</v>
      </c>
      <c r="G30" s="262"/>
      <c r="H30" s="293">
        <v>15000</v>
      </c>
      <c r="I30" s="301" t="e">
        <f t="shared" si="0"/>
        <v>#REF!</v>
      </c>
    </row>
    <row r="31" spans="2:9" ht="17.25" customHeight="1" x14ac:dyDescent="0.3">
      <c r="B31" s="256">
        <v>45111</v>
      </c>
      <c r="D31" s="257">
        <v>4218</v>
      </c>
      <c r="F31" s="276" t="s">
        <v>813</v>
      </c>
      <c r="G31" s="262"/>
      <c r="H31" s="293">
        <v>15000</v>
      </c>
      <c r="I31" s="301" t="e">
        <f t="shared" si="0"/>
        <v>#REF!</v>
      </c>
    </row>
    <row r="32" spans="2:9" x14ac:dyDescent="0.3">
      <c r="B32" s="256">
        <v>45111</v>
      </c>
      <c r="D32" s="257">
        <v>4219</v>
      </c>
      <c r="F32" s="276" t="s">
        <v>814</v>
      </c>
      <c r="G32" s="262"/>
      <c r="H32" s="293">
        <v>70000</v>
      </c>
      <c r="I32" s="301" t="e">
        <f t="shared" si="0"/>
        <v>#REF!</v>
      </c>
    </row>
    <row r="33" spans="2:9" ht="33" x14ac:dyDescent="0.3">
      <c r="B33" s="256">
        <v>45111</v>
      </c>
      <c r="D33" s="257">
        <v>4220</v>
      </c>
      <c r="F33" s="276" t="s">
        <v>856</v>
      </c>
      <c r="G33" s="262"/>
      <c r="H33" s="293">
        <v>156550</v>
      </c>
      <c r="I33" s="301" t="e">
        <f t="shared" si="0"/>
        <v>#REF!</v>
      </c>
    </row>
    <row r="34" spans="2:9" x14ac:dyDescent="0.3">
      <c r="B34" s="256">
        <v>45111</v>
      </c>
      <c r="D34" s="257">
        <v>4221</v>
      </c>
      <c r="F34" s="276" t="s">
        <v>815</v>
      </c>
      <c r="G34" s="262"/>
      <c r="H34" s="293">
        <v>25250</v>
      </c>
      <c r="I34" s="301" t="e">
        <f t="shared" si="0"/>
        <v>#REF!</v>
      </c>
    </row>
    <row r="35" spans="2:9" x14ac:dyDescent="0.3">
      <c r="B35" s="256">
        <v>45111</v>
      </c>
      <c r="D35" s="257">
        <v>4222</v>
      </c>
      <c r="F35" s="276" t="s">
        <v>1065</v>
      </c>
      <c r="G35" s="262"/>
      <c r="H35" s="293">
        <v>80000</v>
      </c>
      <c r="I35" s="301" t="e">
        <f t="shared" si="0"/>
        <v>#REF!</v>
      </c>
    </row>
    <row r="36" spans="2:9" ht="33" x14ac:dyDescent="0.3">
      <c r="B36" s="256">
        <v>45111</v>
      </c>
      <c r="D36" s="257">
        <v>4223</v>
      </c>
      <c r="F36" s="276" t="s">
        <v>857</v>
      </c>
      <c r="G36" s="262"/>
      <c r="H36" s="294">
        <v>17000</v>
      </c>
      <c r="I36" s="301" t="e">
        <f t="shared" si="0"/>
        <v>#REF!</v>
      </c>
    </row>
    <row r="37" spans="2:9" x14ac:dyDescent="0.3">
      <c r="B37" s="256">
        <v>45111</v>
      </c>
      <c r="D37" s="257">
        <v>4224</v>
      </c>
      <c r="F37" s="276" t="s">
        <v>816</v>
      </c>
      <c r="G37" s="262"/>
      <c r="H37" s="294">
        <v>2500</v>
      </c>
      <c r="I37" s="301" t="e">
        <f t="shared" si="0"/>
        <v>#REF!</v>
      </c>
    </row>
    <row r="38" spans="2:9" x14ac:dyDescent="0.3">
      <c r="B38" s="256">
        <v>45111</v>
      </c>
      <c r="D38" s="257">
        <v>4225</v>
      </c>
      <c r="F38" s="276" t="s">
        <v>817</v>
      </c>
      <c r="G38" s="262"/>
      <c r="H38" s="294">
        <v>3000</v>
      </c>
      <c r="I38" s="301" t="e">
        <f t="shared" si="0"/>
        <v>#REF!</v>
      </c>
    </row>
    <row r="39" spans="2:9" x14ac:dyDescent="0.3">
      <c r="B39" s="256">
        <v>45111</v>
      </c>
      <c r="D39" s="257">
        <v>4226</v>
      </c>
      <c r="F39" s="276" t="s">
        <v>818</v>
      </c>
      <c r="G39" s="262"/>
      <c r="H39" s="294">
        <v>10000</v>
      </c>
      <c r="I39" s="301" t="e">
        <f t="shared" si="0"/>
        <v>#REF!</v>
      </c>
    </row>
    <row r="40" spans="2:9" ht="33" x14ac:dyDescent="0.3">
      <c r="B40" s="256">
        <v>45111</v>
      </c>
      <c r="D40" s="257">
        <v>4227</v>
      </c>
      <c r="F40" s="276" t="s">
        <v>1066</v>
      </c>
      <c r="G40" s="262"/>
      <c r="H40" s="293">
        <v>52000</v>
      </c>
      <c r="I40" s="301" t="e">
        <f t="shared" si="0"/>
        <v>#REF!</v>
      </c>
    </row>
    <row r="41" spans="2:9" x14ac:dyDescent="0.3">
      <c r="B41" s="256">
        <v>45111</v>
      </c>
      <c r="D41" s="257">
        <v>4228</v>
      </c>
      <c r="F41" s="276" t="s">
        <v>819</v>
      </c>
      <c r="G41" s="262"/>
      <c r="H41" s="293">
        <v>400000</v>
      </c>
      <c r="I41" s="301" t="e">
        <f t="shared" si="0"/>
        <v>#REF!</v>
      </c>
    </row>
    <row r="42" spans="2:9" x14ac:dyDescent="0.3">
      <c r="B42" s="256">
        <v>45111</v>
      </c>
      <c r="D42" s="257">
        <v>4229</v>
      </c>
      <c r="F42" s="276" t="s">
        <v>796</v>
      </c>
      <c r="G42" s="262"/>
      <c r="H42" s="293"/>
      <c r="I42" s="301" t="e">
        <f t="shared" si="0"/>
        <v>#REF!</v>
      </c>
    </row>
    <row r="43" spans="2:9" x14ac:dyDescent="0.3">
      <c r="B43" s="256">
        <v>45111</v>
      </c>
      <c r="D43" s="257">
        <v>4230</v>
      </c>
      <c r="F43" s="276" t="s">
        <v>820</v>
      </c>
      <c r="G43" s="262"/>
      <c r="H43" s="293">
        <v>65000</v>
      </c>
      <c r="I43" s="301" t="e">
        <f t="shared" si="0"/>
        <v>#REF!</v>
      </c>
    </row>
    <row r="44" spans="2:9" x14ac:dyDescent="0.3">
      <c r="B44" s="256">
        <v>45111</v>
      </c>
      <c r="D44" s="257">
        <v>4231</v>
      </c>
      <c r="F44" s="276" t="s">
        <v>821</v>
      </c>
      <c r="G44" s="262"/>
      <c r="H44" s="294">
        <v>65000</v>
      </c>
      <c r="I44" s="301" t="e">
        <f t="shared" si="0"/>
        <v>#REF!</v>
      </c>
    </row>
    <row r="45" spans="2:9" x14ac:dyDescent="0.3">
      <c r="B45" s="256">
        <v>45111</v>
      </c>
      <c r="D45" s="257">
        <v>4232</v>
      </c>
      <c r="F45" s="276" t="s">
        <v>867</v>
      </c>
      <c r="G45" s="262"/>
      <c r="H45" s="293">
        <v>24000</v>
      </c>
      <c r="I45" s="301" t="e">
        <f t="shared" si="0"/>
        <v>#REF!</v>
      </c>
    </row>
    <row r="46" spans="2:9" x14ac:dyDescent="0.3">
      <c r="B46" s="256">
        <v>45111</v>
      </c>
      <c r="D46" s="257">
        <v>4233</v>
      </c>
      <c r="F46" s="273" t="s">
        <v>822</v>
      </c>
      <c r="G46" s="262"/>
      <c r="H46" s="293">
        <v>200000</v>
      </c>
      <c r="I46" s="301" t="e">
        <f t="shared" si="0"/>
        <v>#REF!</v>
      </c>
    </row>
    <row r="47" spans="2:9" x14ac:dyDescent="0.3">
      <c r="B47" s="307">
        <v>45111</v>
      </c>
      <c r="C47" s="308"/>
      <c r="D47" s="309">
        <v>4234</v>
      </c>
      <c r="E47" s="310"/>
      <c r="F47" s="311" t="s">
        <v>899</v>
      </c>
      <c r="G47" s="312"/>
      <c r="H47" s="313">
        <v>101000</v>
      </c>
      <c r="I47" s="314" t="e">
        <f t="shared" si="0"/>
        <v>#REF!</v>
      </c>
    </row>
    <row r="48" spans="2:9" x14ac:dyDescent="0.3">
      <c r="B48" s="307">
        <v>45111</v>
      </c>
      <c r="C48" s="308"/>
      <c r="D48" s="309">
        <v>4235</v>
      </c>
      <c r="E48" s="310"/>
      <c r="F48" s="311" t="s">
        <v>868</v>
      </c>
      <c r="G48" s="312"/>
      <c r="H48" s="313">
        <v>60600</v>
      </c>
      <c r="I48" s="314" t="e">
        <f t="shared" si="0"/>
        <v>#REF!</v>
      </c>
    </row>
    <row r="49" spans="2:23" x14ac:dyDescent="0.3">
      <c r="B49" s="307">
        <v>45111</v>
      </c>
      <c r="C49" s="308"/>
      <c r="D49" s="309">
        <v>4236</v>
      </c>
      <c r="E49" s="310"/>
      <c r="F49" s="311" t="s">
        <v>797</v>
      </c>
      <c r="G49" s="312"/>
      <c r="H49" s="313">
        <v>20200</v>
      </c>
      <c r="I49" s="314" t="e">
        <f t="shared" si="0"/>
        <v>#REF!</v>
      </c>
    </row>
    <row r="50" spans="2:23" x14ac:dyDescent="0.3">
      <c r="B50" s="307">
        <v>45111</v>
      </c>
      <c r="C50" s="308"/>
      <c r="D50" s="309">
        <v>4237</v>
      </c>
      <c r="E50" s="310"/>
      <c r="F50" s="311" t="s">
        <v>864</v>
      </c>
      <c r="G50" s="312"/>
      <c r="H50" s="313">
        <v>80800</v>
      </c>
      <c r="I50" s="314" t="e">
        <f t="shared" si="0"/>
        <v>#REF!</v>
      </c>
    </row>
    <row r="51" spans="2:23" x14ac:dyDescent="0.3">
      <c r="B51" s="307">
        <v>45111</v>
      </c>
      <c r="C51" s="308"/>
      <c r="D51" s="309">
        <v>4238</v>
      </c>
      <c r="E51" s="310"/>
      <c r="F51" s="311" t="s">
        <v>865</v>
      </c>
      <c r="G51" s="312"/>
      <c r="H51" s="313">
        <v>101000</v>
      </c>
      <c r="I51" s="314" t="e">
        <f t="shared" si="0"/>
        <v>#REF!</v>
      </c>
    </row>
    <row r="52" spans="2:23" x14ac:dyDescent="0.3">
      <c r="B52" s="307">
        <v>45111</v>
      </c>
      <c r="C52" s="308"/>
      <c r="D52" s="309">
        <v>4239</v>
      </c>
      <c r="E52" s="310"/>
      <c r="F52" s="311" t="s">
        <v>798</v>
      </c>
      <c r="G52" s="312"/>
      <c r="H52" s="313">
        <v>90900</v>
      </c>
      <c r="I52" s="314" t="e">
        <f t="shared" si="0"/>
        <v>#REF!</v>
      </c>
    </row>
    <row r="53" spans="2:23" x14ac:dyDescent="0.3">
      <c r="B53" s="307">
        <v>45111</v>
      </c>
      <c r="C53" s="308"/>
      <c r="D53" s="309">
        <v>4240</v>
      </c>
      <c r="E53" s="310"/>
      <c r="F53" s="311" t="s">
        <v>868</v>
      </c>
      <c r="G53" s="312"/>
      <c r="H53" s="313">
        <v>80800</v>
      </c>
      <c r="I53" s="314" t="e">
        <f t="shared" si="0"/>
        <v>#REF!</v>
      </c>
    </row>
    <row r="54" spans="2:23" ht="33" x14ac:dyDescent="0.3">
      <c r="B54" s="256">
        <v>45111</v>
      </c>
      <c r="D54" s="257">
        <v>4241</v>
      </c>
      <c r="F54" s="276" t="s">
        <v>823</v>
      </c>
      <c r="G54" s="262"/>
      <c r="H54" s="293">
        <v>10000</v>
      </c>
      <c r="I54" s="301" t="e">
        <f t="shared" si="0"/>
        <v>#REF!</v>
      </c>
    </row>
    <row r="55" spans="2:23" x14ac:dyDescent="0.3">
      <c r="B55" s="256">
        <v>45111</v>
      </c>
      <c r="D55" s="257">
        <v>4242</v>
      </c>
      <c r="F55" s="276" t="s">
        <v>824</v>
      </c>
      <c r="G55" s="262">
        <v>400</v>
      </c>
      <c r="H55" s="294"/>
      <c r="I55" s="301" t="e">
        <f t="shared" si="0"/>
        <v>#REF!</v>
      </c>
    </row>
    <row r="56" spans="2:23" ht="33" x14ac:dyDescent="0.3">
      <c r="B56" s="286">
        <v>45111</v>
      </c>
      <c r="C56" s="284"/>
      <c r="D56" s="287">
        <v>4243</v>
      </c>
      <c r="E56" s="285"/>
      <c r="F56" s="315" t="s">
        <v>825</v>
      </c>
      <c r="G56" s="288"/>
      <c r="H56" s="306">
        <v>20000</v>
      </c>
      <c r="I56" s="316" t="e">
        <f t="shared" si="0"/>
        <v>#REF!</v>
      </c>
      <c r="J56" s="244" t="e">
        <f>I56-801300</f>
        <v>#REF!</v>
      </c>
    </row>
    <row r="57" spans="2:23" x14ac:dyDescent="0.3">
      <c r="B57" s="307">
        <v>45112</v>
      </c>
      <c r="C57" s="308"/>
      <c r="D57" s="309"/>
      <c r="E57" s="310"/>
      <c r="F57" s="311" t="s">
        <v>866</v>
      </c>
      <c r="G57" s="312">
        <v>535300</v>
      </c>
      <c r="H57" s="313"/>
      <c r="I57" s="314" t="e">
        <f t="shared" si="0"/>
        <v>#REF!</v>
      </c>
    </row>
    <row r="58" spans="2:23" ht="33" x14ac:dyDescent="0.3">
      <c r="B58" s="307">
        <v>45076</v>
      </c>
      <c r="C58" s="308"/>
      <c r="D58" s="309">
        <v>3955</v>
      </c>
      <c r="E58" s="310"/>
      <c r="F58" s="311" t="s">
        <v>794</v>
      </c>
      <c r="G58" s="312"/>
      <c r="H58" s="313">
        <v>18000</v>
      </c>
      <c r="I58" s="318" t="e">
        <f t="shared" si="0"/>
        <v>#REF!</v>
      </c>
    </row>
    <row r="59" spans="2:23" x14ac:dyDescent="0.3">
      <c r="B59" s="319">
        <v>45049</v>
      </c>
      <c r="C59" s="320"/>
      <c r="D59" s="321">
        <v>3816</v>
      </c>
      <c r="E59" s="310"/>
      <c r="F59" s="322" t="s">
        <v>881</v>
      </c>
      <c r="G59" s="312"/>
      <c r="H59" s="317">
        <v>-52500</v>
      </c>
      <c r="I59" s="318" t="e">
        <f t="shared" si="0"/>
        <v>#REF!</v>
      </c>
    </row>
    <row r="60" spans="2:23" ht="33" x14ac:dyDescent="0.3">
      <c r="B60" s="256">
        <v>45112</v>
      </c>
      <c r="D60" s="257">
        <v>4244</v>
      </c>
      <c r="F60" s="276" t="s">
        <v>826</v>
      </c>
      <c r="G60" s="262"/>
      <c r="H60" s="294">
        <v>324500</v>
      </c>
      <c r="I60" s="318" t="e">
        <f t="shared" si="0"/>
        <v>#REF!</v>
      </c>
    </row>
    <row r="61" spans="2:23" x14ac:dyDescent="0.3">
      <c r="B61" s="256">
        <v>45112</v>
      </c>
      <c r="D61" s="257">
        <v>4245</v>
      </c>
      <c r="F61" s="276" t="s">
        <v>1067</v>
      </c>
      <c r="G61" s="289"/>
      <c r="H61" s="295">
        <v>32000</v>
      </c>
      <c r="I61" s="318" t="e">
        <f t="shared" si="0"/>
        <v>#REF!</v>
      </c>
    </row>
    <row r="62" spans="2:23" ht="33" x14ac:dyDescent="0.3">
      <c r="B62" s="256">
        <v>45112</v>
      </c>
      <c r="D62" s="257">
        <v>4246</v>
      </c>
      <c r="F62" s="276" t="s">
        <v>1068</v>
      </c>
      <c r="G62" s="289"/>
      <c r="H62" s="295">
        <v>25000</v>
      </c>
      <c r="I62" s="318" t="e">
        <f t="shared" si="0"/>
        <v>#REF!</v>
      </c>
    </row>
    <row r="63" spans="2:23" x14ac:dyDescent="0.3">
      <c r="B63" s="256">
        <v>45112</v>
      </c>
      <c r="D63" s="257">
        <v>4247</v>
      </c>
      <c r="F63" s="276" t="s">
        <v>827</v>
      </c>
      <c r="G63" s="262"/>
      <c r="H63" s="294">
        <v>75000</v>
      </c>
      <c r="I63" s="318" t="e">
        <f t="shared" si="0"/>
        <v>#REF!</v>
      </c>
    </row>
    <row r="64" spans="2:23" x14ac:dyDescent="0.3">
      <c r="B64" s="256">
        <v>45113</v>
      </c>
      <c r="D64" s="257">
        <v>4248</v>
      </c>
      <c r="F64" s="276" t="s">
        <v>1069</v>
      </c>
      <c r="G64" s="262"/>
      <c r="H64" s="293">
        <v>33000</v>
      </c>
      <c r="I64" s="318" t="e">
        <f t="shared" si="0"/>
        <v>#REF!</v>
      </c>
      <c r="W64" s="240">
        <v>8</v>
      </c>
    </row>
    <row r="65" spans="2:11" x14ac:dyDescent="0.3">
      <c r="B65" s="256">
        <v>45113</v>
      </c>
      <c r="D65" s="257">
        <v>4249</v>
      </c>
      <c r="F65" s="276" t="s">
        <v>828</v>
      </c>
      <c r="G65" s="262"/>
      <c r="H65" s="293">
        <v>3500</v>
      </c>
      <c r="I65" s="318" t="e">
        <f t="shared" si="0"/>
        <v>#REF!</v>
      </c>
    </row>
    <row r="66" spans="2:11" x14ac:dyDescent="0.3">
      <c r="B66" s="256">
        <v>45113</v>
      </c>
      <c r="D66" s="257">
        <v>4250</v>
      </c>
      <c r="F66" s="276" t="s">
        <v>829</v>
      </c>
      <c r="G66" s="262"/>
      <c r="H66" s="293">
        <v>2500</v>
      </c>
      <c r="I66" s="318" t="e">
        <f t="shared" si="0"/>
        <v>#REF!</v>
      </c>
    </row>
    <row r="67" spans="2:11" ht="33" x14ac:dyDescent="0.3">
      <c r="B67" s="256">
        <v>45113</v>
      </c>
      <c r="D67" s="257">
        <v>4251</v>
      </c>
      <c r="F67" s="276" t="s">
        <v>830</v>
      </c>
      <c r="G67" s="262">
        <v>600</v>
      </c>
      <c r="H67" s="293"/>
      <c r="I67" s="318" t="e">
        <f t="shared" si="0"/>
        <v>#REF!</v>
      </c>
    </row>
    <row r="68" spans="2:11" ht="33" x14ac:dyDescent="0.3">
      <c r="B68" s="256">
        <v>45113</v>
      </c>
      <c r="D68" s="257">
        <v>4252</v>
      </c>
      <c r="F68" s="276" t="s">
        <v>1070</v>
      </c>
      <c r="G68" s="262"/>
      <c r="H68" s="293">
        <v>3000</v>
      </c>
      <c r="I68" s="318" t="e">
        <f t="shared" si="0"/>
        <v>#REF!</v>
      </c>
    </row>
    <row r="69" spans="2:11" x14ac:dyDescent="0.3">
      <c r="B69" s="256">
        <v>45113</v>
      </c>
      <c r="D69" s="257">
        <v>4253</v>
      </c>
      <c r="F69" s="276" t="s">
        <v>831</v>
      </c>
      <c r="G69" s="262"/>
      <c r="H69" s="294">
        <v>20000</v>
      </c>
      <c r="I69" s="318" t="e">
        <f t="shared" si="0"/>
        <v>#REF!</v>
      </c>
    </row>
    <row r="70" spans="2:11" x14ac:dyDescent="0.3">
      <c r="B70" s="256">
        <v>45113</v>
      </c>
      <c r="D70" s="257">
        <v>4254</v>
      </c>
      <c r="F70" s="276" t="s">
        <v>832</v>
      </c>
      <c r="G70" s="262"/>
      <c r="H70" s="293">
        <v>5000</v>
      </c>
      <c r="I70" s="318" t="e">
        <f t="shared" si="0"/>
        <v>#REF!</v>
      </c>
    </row>
    <row r="71" spans="2:11" ht="33" x14ac:dyDescent="0.3">
      <c r="B71" s="256">
        <v>45113</v>
      </c>
      <c r="D71" s="257">
        <v>4255</v>
      </c>
      <c r="F71" s="276" t="s">
        <v>1071</v>
      </c>
      <c r="G71" s="262"/>
      <c r="H71" s="294">
        <v>10000</v>
      </c>
      <c r="I71" s="318" t="e">
        <f t="shared" si="0"/>
        <v>#REF!</v>
      </c>
    </row>
    <row r="72" spans="2:11" x14ac:dyDescent="0.3">
      <c r="B72" s="256">
        <v>45114</v>
      </c>
      <c r="D72" s="257">
        <v>4256</v>
      </c>
      <c r="F72" s="276" t="s">
        <v>1072</v>
      </c>
      <c r="G72" s="262"/>
      <c r="H72" s="293">
        <v>10000</v>
      </c>
      <c r="I72" s="318" t="e">
        <f t="shared" si="0"/>
        <v>#REF!</v>
      </c>
    </row>
    <row r="73" spans="2:11" ht="33" x14ac:dyDescent="0.3">
      <c r="B73" s="256">
        <v>45114</v>
      </c>
      <c r="D73" s="257">
        <v>4257</v>
      </c>
      <c r="F73" s="276" t="s">
        <v>833</v>
      </c>
      <c r="G73" s="262"/>
      <c r="H73" s="293">
        <v>37000</v>
      </c>
      <c r="I73" s="318" t="e">
        <f t="shared" ref="I73:I136" si="1">I72+G73-H73</f>
        <v>#REF!</v>
      </c>
    </row>
    <row r="74" spans="2:11" ht="33" x14ac:dyDescent="0.3">
      <c r="B74" s="256">
        <v>45115</v>
      </c>
      <c r="D74" s="257">
        <v>4258</v>
      </c>
      <c r="F74" s="276" t="s">
        <v>834</v>
      </c>
      <c r="G74" s="262"/>
      <c r="H74" s="293">
        <v>32000</v>
      </c>
      <c r="I74" s="318" t="e">
        <f t="shared" si="1"/>
        <v>#REF!</v>
      </c>
    </row>
    <row r="75" spans="2:11" ht="33" x14ac:dyDescent="0.3">
      <c r="B75" s="256">
        <v>45115</v>
      </c>
      <c r="D75" s="257">
        <v>4259</v>
      </c>
      <c r="F75" s="276" t="s">
        <v>835</v>
      </c>
      <c r="G75" s="262"/>
      <c r="H75" s="293">
        <v>6100</v>
      </c>
      <c r="I75" s="318" t="e">
        <f t="shared" si="1"/>
        <v>#REF!</v>
      </c>
    </row>
    <row r="76" spans="2:11" ht="33" x14ac:dyDescent="0.3">
      <c r="B76" s="256">
        <v>45115</v>
      </c>
      <c r="D76" s="257">
        <v>4260</v>
      </c>
      <c r="F76" s="276" t="s">
        <v>836</v>
      </c>
      <c r="G76" s="262"/>
      <c r="H76" s="296">
        <v>10000</v>
      </c>
      <c r="I76" s="318" t="e">
        <f t="shared" si="1"/>
        <v>#REF!</v>
      </c>
    </row>
    <row r="77" spans="2:11" ht="33" x14ac:dyDescent="0.3">
      <c r="B77" s="256">
        <v>45115</v>
      </c>
      <c r="D77" s="257">
        <v>4261</v>
      </c>
      <c r="F77" s="276" t="s">
        <v>837</v>
      </c>
      <c r="G77" s="262"/>
      <c r="H77" s="294">
        <v>15500</v>
      </c>
      <c r="I77" s="318" t="e">
        <f t="shared" si="1"/>
        <v>#REF!</v>
      </c>
    </row>
    <row r="78" spans="2:11" x14ac:dyDescent="0.3">
      <c r="B78" s="256">
        <v>45115</v>
      </c>
      <c r="D78" s="257">
        <v>4262</v>
      </c>
      <c r="F78" s="276" t="s">
        <v>796</v>
      </c>
      <c r="G78" s="262"/>
      <c r="H78" s="293"/>
      <c r="I78" s="318" t="e">
        <f t="shared" si="1"/>
        <v>#REF!</v>
      </c>
    </row>
    <row r="79" spans="2:11" x14ac:dyDescent="0.3">
      <c r="B79" s="256">
        <v>45115</v>
      </c>
      <c r="D79" s="257">
        <v>4263</v>
      </c>
      <c r="F79" s="276" t="s">
        <v>838</v>
      </c>
      <c r="G79" s="262"/>
      <c r="H79" s="293">
        <v>12000</v>
      </c>
      <c r="I79" s="318" t="e">
        <f t="shared" si="1"/>
        <v>#REF!</v>
      </c>
      <c r="K79" s="244"/>
    </row>
    <row r="80" spans="2:11" x14ac:dyDescent="0.3">
      <c r="B80" s="256">
        <v>45115</v>
      </c>
      <c r="D80" s="257">
        <v>4264</v>
      </c>
      <c r="F80" s="276" t="s">
        <v>796</v>
      </c>
      <c r="G80" s="262"/>
      <c r="H80" s="294"/>
      <c r="I80" s="318" t="e">
        <f t="shared" si="1"/>
        <v>#REF!</v>
      </c>
      <c r="K80" s="244"/>
    </row>
    <row r="81" spans="2:9" x14ac:dyDescent="0.3">
      <c r="B81" s="256">
        <v>45115</v>
      </c>
      <c r="D81" s="257">
        <v>4265</v>
      </c>
      <c r="F81" s="276" t="s">
        <v>839</v>
      </c>
      <c r="G81" s="283"/>
      <c r="H81" s="294">
        <v>3000</v>
      </c>
      <c r="I81" s="318" t="e">
        <f t="shared" si="1"/>
        <v>#REF!</v>
      </c>
    </row>
    <row r="82" spans="2:9" ht="33" x14ac:dyDescent="0.3">
      <c r="B82" s="256">
        <v>45117</v>
      </c>
      <c r="D82" s="257">
        <v>4266</v>
      </c>
      <c r="F82" s="276" t="s">
        <v>1073</v>
      </c>
      <c r="G82" s="262"/>
      <c r="H82" s="294">
        <v>5500</v>
      </c>
      <c r="I82" s="318" t="e">
        <f t="shared" si="1"/>
        <v>#REF!</v>
      </c>
    </row>
    <row r="83" spans="2:9" x14ac:dyDescent="0.3">
      <c r="B83" s="256">
        <v>45117</v>
      </c>
      <c r="D83" s="257">
        <v>4267</v>
      </c>
      <c r="F83" s="276" t="s">
        <v>1074</v>
      </c>
      <c r="G83" s="262"/>
      <c r="H83" s="296">
        <v>2500</v>
      </c>
      <c r="I83" s="318" t="e">
        <f t="shared" si="1"/>
        <v>#REF!</v>
      </c>
    </row>
    <row r="84" spans="2:9" x14ac:dyDescent="0.3">
      <c r="B84" s="256">
        <v>45117</v>
      </c>
      <c r="D84" s="257">
        <v>4268</v>
      </c>
      <c r="F84" s="276" t="s">
        <v>1075</v>
      </c>
      <c r="G84" s="262"/>
      <c r="H84" s="294">
        <v>10000</v>
      </c>
      <c r="I84" s="318" t="e">
        <f t="shared" si="1"/>
        <v>#REF!</v>
      </c>
    </row>
    <row r="85" spans="2:9" x14ac:dyDescent="0.3">
      <c r="B85" s="256">
        <v>45117</v>
      </c>
      <c r="D85" s="257">
        <v>4269</v>
      </c>
      <c r="F85" s="276" t="s">
        <v>840</v>
      </c>
      <c r="G85" s="262"/>
      <c r="H85" s="294">
        <v>2700</v>
      </c>
      <c r="I85" s="318" t="e">
        <f t="shared" si="1"/>
        <v>#REF!</v>
      </c>
    </row>
    <row r="86" spans="2:9" x14ac:dyDescent="0.3">
      <c r="B86" s="256">
        <v>45117</v>
      </c>
      <c r="D86" s="257">
        <v>4270</v>
      </c>
      <c r="F86" s="242" t="s">
        <v>796</v>
      </c>
      <c r="G86" s="262"/>
      <c r="H86" s="294"/>
      <c r="I86" s="318" t="e">
        <f t="shared" si="1"/>
        <v>#REF!</v>
      </c>
    </row>
    <row r="87" spans="2:9" x14ac:dyDescent="0.3">
      <c r="B87" s="256">
        <v>45117</v>
      </c>
      <c r="D87" s="257">
        <v>4271</v>
      </c>
      <c r="F87" s="276" t="s">
        <v>841</v>
      </c>
      <c r="G87" s="262"/>
      <c r="H87" s="294">
        <v>5000</v>
      </c>
      <c r="I87" s="318" t="e">
        <f t="shared" si="1"/>
        <v>#REF!</v>
      </c>
    </row>
    <row r="88" spans="2:9" ht="33" x14ac:dyDescent="0.3">
      <c r="B88" s="256">
        <v>45118</v>
      </c>
      <c r="D88" s="257">
        <v>4272</v>
      </c>
      <c r="F88" s="276" t="s">
        <v>1077</v>
      </c>
      <c r="G88" s="262"/>
      <c r="H88" s="294">
        <v>33000</v>
      </c>
      <c r="I88" s="318" t="e">
        <f t="shared" si="1"/>
        <v>#REF!</v>
      </c>
    </row>
    <row r="89" spans="2:9" x14ac:dyDescent="0.3">
      <c r="B89" s="256">
        <v>45118</v>
      </c>
      <c r="D89" s="257">
        <v>4273</v>
      </c>
      <c r="F89" s="276" t="s">
        <v>1076</v>
      </c>
      <c r="G89" s="262"/>
      <c r="H89" s="294">
        <v>7500</v>
      </c>
      <c r="I89" s="318" t="e">
        <f t="shared" si="1"/>
        <v>#REF!</v>
      </c>
    </row>
    <row r="90" spans="2:9" ht="33" x14ac:dyDescent="0.3">
      <c r="B90" s="256">
        <v>45118</v>
      </c>
      <c r="D90" s="257">
        <v>4274</v>
      </c>
      <c r="F90" s="276" t="s">
        <v>842</v>
      </c>
      <c r="G90" s="262"/>
      <c r="H90" s="294">
        <v>5000</v>
      </c>
      <c r="I90" s="318" t="e">
        <f t="shared" si="1"/>
        <v>#REF!</v>
      </c>
    </row>
    <row r="91" spans="2:9" x14ac:dyDescent="0.3">
      <c r="B91" s="256">
        <v>45118</v>
      </c>
      <c r="D91" s="257">
        <v>4275</v>
      </c>
      <c r="F91" s="276" t="s">
        <v>1013</v>
      </c>
      <c r="G91" s="262"/>
      <c r="H91" s="294">
        <v>4000</v>
      </c>
      <c r="I91" s="318" t="e">
        <f t="shared" si="1"/>
        <v>#REF!</v>
      </c>
    </row>
    <row r="92" spans="2:9" x14ac:dyDescent="0.3">
      <c r="B92" s="256">
        <v>45118</v>
      </c>
      <c r="C92" s="256">
        <v>45119</v>
      </c>
      <c r="D92" s="257">
        <v>4276</v>
      </c>
      <c r="F92" s="276" t="s">
        <v>796</v>
      </c>
      <c r="G92" s="262"/>
      <c r="H92" s="293"/>
      <c r="I92" s="318" t="e">
        <f t="shared" si="1"/>
        <v>#REF!</v>
      </c>
    </row>
    <row r="93" spans="2:9" x14ac:dyDescent="0.3">
      <c r="B93" s="256">
        <v>45119</v>
      </c>
      <c r="D93" s="257">
        <v>4277</v>
      </c>
      <c r="F93" s="276" t="s">
        <v>1086</v>
      </c>
      <c r="G93" s="262"/>
      <c r="H93" s="293">
        <v>3000</v>
      </c>
      <c r="I93" s="318" t="e">
        <f t="shared" si="1"/>
        <v>#REF!</v>
      </c>
    </row>
    <row r="94" spans="2:9" x14ac:dyDescent="0.3">
      <c r="B94" s="256">
        <v>45119</v>
      </c>
      <c r="D94" s="257">
        <v>4278</v>
      </c>
      <c r="F94" s="276" t="s">
        <v>1087</v>
      </c>
      <c r="G94" s="262"/>
      <c r="H94" s="294">
        <v>33000</v>
      </c>
      <c r="I94" s="318" t="e">
        <f t="shared" si="1"/>
        <v>#REF!</v>
      </c>
    </row>
    <row r="95" spans="2:9" ht="33" x14ac:dyDescent="0.3">
      <c r="B95" s="256">
        <v>45119</v>
      </c>
      <c r="D95" s="257">
        <v>4279</v>
      </c>
      <c r="F95" s="276" t="s">
        <v>1088</v>
      </c>
      <c r="G95" s="262"/>
      <c r="H95" s="293">
        <v>2000</v>
      </c>
      <c r="I95" s="318" t="e">
        <f t="shared" si="1"/>
        <v>#REF!</v>
      </c>
    </row>
    <row r="96" spans="2:9" x14ac:dyDescent="0.3">
      <c r="B96" s="256">
        <v>45119</v>
      </c>
      <c r="D96" s="257">
        <v>4280</v>
      </c>
      <c r="F96" s="276" t="s">
        <v>1089</v>
      </c>
      <c r="G96" s="262"/>
      <c r="H96" s="294">
        <v>60000</v>
      </c>
      <c r="I96" s="318" t="e">
        <f t="shared" si="1"/>
        <v>#REF!</v>
      </c>
    </row>
    <row r="97" spans="2:9" x14ac:dyDescent="0.3">
      <c r="B97" s="256">
        <v>45119</v>
      </c>
      <c r="D97" s="257">
        <v>4281</v>
      </c>
      <c r="F97" s="276" t="s">
        <v>843</v>
      </c>
      <c r="G97" s="262"/>
      <c r="H97" s="294">
        <v>2000</v>
      </c>
      <c r="I97" s="318" t="e">
        <f t="shared" si="1"/>
        <v>#REF!</v>
      </c>
    </row>
    <row r="98" spans="2:9" x14ac:dyDescent="0.3">
      <c r="B98" s="256">
        <v>45120</v>
      </c>
      <c r="D98" s="257">
        <v>4282</v>
      </c>
      <c r="F98" s="276" t="s">
        <v>844</v>
      </c>
      <c r="G98" s="262"/>
      <c r="H98" s="294">
        <v>20000</v>
      </c>
      <c r="I98" s="318" t="e">
        <f t="shared" si="1"/>
        <v>#REF!</v>
      </c>
    </row>
    <row r="99" spans="2:9" x14ac:dyDescent="0.3">
      <c r="B99" s="256">
        <v>45120</v>
      </c>
      <c r="D99" s="257">
        <v>4283</v>
      </c>
      <c r="F99" s="276" t="s">
        <v>1090</v>
      </c>
      <c r="G99" s="262"/>
      <c r="H99" s="294">
        <v>20000</v>
      </c>
      <c r="I99" s="318" t="e">
        <f t="shared" si="1"/>
        <v>#REF!</v>
      </c>
    </row>
    <row r="100" spans="2:9" ht="33" x14ac:dyDescent="0.3">
      <c r="B100" s="256">
        <v>45120</v>
      </c>
      <c r="D100" s="257">
        <v>4284</v>
      </c>
      <c r="F100" s="276" t="s">
        <v>845</v>
      </c>
      <c r="G100" s="262"/>
      <c r="H100" s="293">
        <v>20000</v>
      </c>
      <c r="I100" s="318" t="e">
        <f t="shared" si="1"/>
        <v>#REF!</v>
      </c>
    </row>
    <row r="101" spans="2:9" ht="33" x14ac:dyDescent="0.3">
      <c r="B101" s="256">
        <v>45120</v>
      </c>
      <c r="D101" s="257">
        <v>4285</v>
      </c>
      <c r="F101" s="276" t="s">
        <v>1091</v>
      </c>
      <c r="G101" s="262"/>
      <c r="H101" s="293">
        <v>50000</v>
      </c>
      <c r="I101" s="318" t="e">
        <f t="shared" si="1"/>
        <v>#REF!</v>
      </c>
    </row>
    <row r="102" spans="2:9" x14ac:dyDescent="0.3">
      <c r="B102" s="256">
        <v>45120</v>
      </c>
      <c r="D102" s="257">
        <v>4286</v>
      </c>
      <c r="F102" s="276" t="s">
        <v>858</v>
      </c>
      <c r="G102" s="262">
        <v>939400</v>
      </c>
      <c r="H102" s="294"/>
      <c r="I102" s="318" t="e">
        <f t="shared" si="1"/>
        <v>#REF!</v>
      </c>
    </row>
    <row r="103" spans="2:9" x14ac:dyDescent="0.3">
      <c r="B103" s="256">
        <v>45120</v>
      </c>
      <c r="D103" s="257">
        <v>4287</v>
      </c>
      <c r="F103" s="276" t="s">
        <v>846</v>
      </c>
      <c r="G103" s="262"/>
      <c r="H103" s="293">
        <v>160000</v>
      </c>
      <c r="I103" s="318" t="e">
        <f t="shared" si="1"/>
        <v>#REF!</v>
      </c>
    </row>
    <row r="104" spans="2:9" x14ac:dyDescent="0.3">
      <c r="B104" s="256">
        <v>45120</v>
      </c>
      <c r="D104" s="257">
        <v>4288</v>
      </c>
      <c r="F104" s="276" t="s">
        <v>1092</v>
      </c>
      <c r="G104" s="262"/>
      <c r="H104" s="294">
        <v>15000</v>
      </c>
      <c r="I104" s="318" t="e">
        <f t="shared" si="1"/>
        <v>#REF!</v>
      </c>
    </row>
    <row r="105" spans="2:9" x14ac:dyDescent="0.3">
      <c r="B105" s="256">
        <v>45120</v>
      </c>
      <c r="D105" s="257">
        <v>4289</v>
      </c>
      <c r="F105" s="276" t="s">
        <v>796</v>
      </c>
      <c r="G105" s="262"/>
      <c r="H105" s="293"/>
      <c r="I105" s="318" t="e">
        <f t="shared" si="1"/>
        <v>#REF!</v>
      </c>
    </row>
    <row r="106" spans="2:9" ht="33" x14ac:dyDescent="0.3">
      <c r="B106" s="256">
        <v>45120</v>
      </c>
      <c r="D106" s="257">
        <v>4290</v>
      </c>
      <c r="F106" s="276" t="s">
        <v>847</v>
      </c>
      <c r="G106" s="262"/>
      <c r="H106" s="294">
        <v>3500</v>
      </c>
      <c r="I106" s="318" t="e">
        <f t="shared" si="1"/>
        <v>#REF!</v>
      </c>
    </row>
    <row r="107" spans="2:9" x14ac:dyDescent="0.3">
      <c r="B107" s="256">
        <v>45120</v>
      </c>
      <c r="D107" s="257">
        <v>4291</v>
      </c>
      <c r="F107" s="276" t="s">
        <v>1093</v>
      </c>
      <c r="G107" s="262"/>
      <c r="H107" s="293">
        <v>50000</v>
      </c>
      <c r="I107" s="318" t="e">
        <f t="shared" si="1"/>
        <v>#REF!</v>
      </c>
    </row>
    <row r="108" spans="2:9" x14ac:dyDescent="0.3">
      <c r="B108" s="256">
        <v>45121</v>
      </c>
      <c r="D108" s="257">
        <v>4292</v>
      </c>
      <c r="F108" s="276" t="s">
        <v>848</v>
      </c>
      <c r="G108" s="262"/>
      <c r="H108" s="294">
        <v>15000</v>
      </c>
      <c r="I108" s="318" t="e">
        <f t="shared" si="1"/>
        <v>#REF!</v>
      </c>
    </row>
    <row r="109" spans="2:9" ht="33" x14ac:dyDescent="0.3">
      <c r="B109" s="256">
        <v>45121</v>
      </c>
      <c r="D109" s="257">
        <v>4293</v>
      </c>
      <c r="F109" s="276" t="s">
        <v>849</v>
      </c>
      <c r="G109" s="262"/>
      <c r="H109" s="293">
        <v>3000</v>
      </c>
      <c r="I109" s="318" t="e">
        <f t="shared" si="1"/>
        <v>#REF!</v>
      </c>
    </row>
    <row r="110" spans="2:9" ht="33" x14ac:dyDescent="0.3">
      <c r="B110" s="256">
        <v>45121</v>
      </c>
      <c r="D110" s="257">
        <v>4294</v>
      </c>
      <c r="F110" s="276" t="s">
        <v>1094</v>
      </c>
      <c r="G110" s="262"/>
      <c r="H110" s="293">
        <v>5000</v>
      </c>
      <c r="I110" s="318" t="e">
        <f t="shared" si="1"/>
        <v>#REF!</v>
      </c>
    </row>
    <row r="111" spans="2:9" x14ac:dyDescent="0.3">
      <c r="B111" s="256">
        <v>45121</v>
      </c>
      <c r="D111" s="257">
        <v>4295</v>
      </c>
      <c r="F111" s="276" t="s">
        <v>850</v>
      </c>
      <c r="G111" s="262"/>
      <c r="H111" s="293">
        <v>2000</v>
      </c>
      <c r="I111" s="318" t="e">
        <f t="shared" si="1"/>
        <v>#REF!</v>
      </c>
    </row>
    <row r="112" spans="2:9" x14ac:dyDescent="0.3">
      <c r="B112" s="256">
        <v>45121</v>
      </c>
      <c r="D112" s="257">
        <v>4296</v>
      </c>
      <c r="F112" s="276" t="s">
        <v>1095</v>
      </c>
      <c r="G112" s="262"/>
      <c r="H112" s="294">
        <v>160000</v>
      </c>
      <c r="I112" s="318" t="e">
        <f t="shared" si="1"/>
        <v>#REF!</v>
      </c>
    </row>
    <row r="113" spans="2:9" x14ac:dyDescent="0.3">
      <c r="B113" s="256">
        <v>45121</v>
      </c>
      <c r="D113" s="257">
        <v>4297</v>
      </c>
      <c r="F113" s="276" t="s">
        <v>1096</v>
      </c>
      <c r="G113" s="262"/>
      <c r="H113" s="294">
        <v>2400</v>
      </c>
      <c r="I113" s="318" t="e">
        <f t="shared" si="1"/>
        <v>#REF!</v>
      </c>
    </row>
    <row r="114" spans="2:9" x14ac:dyDescent="0.3">
      <c r="B114" s="256">
        <v>45121</v>
      </c>
      <c r="D114" s="257">
        <v>4298</v>
      </c>
      <c r="F114" s="276" t="s">
        <v>1097</v>
      </c>
      <c r="G114" s="262"/>
      <c r="H114" s="294">
        <v>21000</v>
      </c>
      <c r="I114" s="318" t="e">
        <f t="shared" si="1"/>
        <v>#REF!</v>
      </c>
    </row>
    <row r="115" spans="2:9" x14ac:dyDescent="0.3">
      <c r="B115" s="256">
        <v>45121</v>
      </c>
      <c r="D115" s="257">
        <v>4299</v>
      </c>
      <c r="F115" s="276" t="s">
        <v>851</v>
      </c>
      <c r="G115" s="283"/>
      <c r="H115" s="294">
        <v>1000</v>
      </c>
      <c r="I115" s="318" t="e">
        <f t="shared" si="1"/>
        <v>#REF!</v>
      </c>
    </row>
    <row r="116" spans="2:9" x14ac:dyDescent="0.3">
      <c r="B116" s="256">
        <v>45121</v>
      </c>
      <c r="D116" s="257">
        <v>4300</v>
      </c>
      <c r="F116" s="276" t="s">
        <v>852</v>
      </c>
      <c r="G116" s="262"/>
      <c r="H116" s="294">
        <v>2000</v>
      </c>
      <c r="I116" s="318" t="e">
        <f t="shared" si="1"/>
        <v>#REF!</v>
      </c>
    </row>
    <row r="117" spans="2:9" x14ac:dyDescent="0.3">
      <c r="B117" s="256">
        <v>45122</v>
      </c>
      <c r="D117" s="257">
        <v>4301</v>
      </c>
      <c r="F117" s="276" t="s">
        <v>1098</v>
      </c>
      <c r="G117" s="262"/>
      <c r="H117" s="294">
        <v>53000</v>
      </c>
      <c r="I117" s="318" t="e">
        <f t="shared" si="1"/>
        <v>#REF!</v>
      </c>
    </row>
    <row r="118" spans="2:9" x14ac:dyDescent="0.3">
      <c r="B118" s="256">
        <v>45122</v>
      </c>
      <c r="D118" s="257">
        <v>4302</v>
      </c>
      <c r="F118" s="276" t="s">
        <v>853</v>
      </c>
      <c r="G118" s="262"/>
      <c r="H118" s="293">
        <v>10000</v>
      </c>
      <c r="I118" s="318" t="e">
        <f t="shared" si="1"/>
        <v>#REF!</v>
      </c>
    </row>
    <row r="119" spans="2:9" x14ac:dyDescent="0.3">
      <c r="B119" s="256">
        <v>45122</v>
      </c>
      <c r="D119" s="257">
        <v>4303</v>
      </c>
      <c r="F119" s="276" t="s">
        <v>1014</v>
      </c>
      <c r="G119" s="262"/>
      <c r="H119" s="293">
        <v>15000</v>
      </c>
      <c r="I119" s="318" t="e">
        <f t="shared" si="1"/>
        <v>#REF!</v>
      </c>
    </row>
    <row r="120" spans="2:9" x14ac:dyDescent="0.3">
      <c r="B120" s="256">
        <v>45122</v>
      </c>
      <c r="D120" s="257">
        <v>4304</v>
      </c>
      <c r="F120" s="276" t="s">
        <v>854</v>
      </c>
      <c r="G120" s="262"/>
      <c r="H120" s="293">
        <v>3000</v>
      </c>
      <c r="I120" s="318" t="e">
        <f t="shared" si="1"/>
        <v>#REF!</v>
      </c>
    </row>
    <row r="121" spans="2:9" ht="33" x14ac:dyDescent="0.3">
      <c r="B121" s="256">
        <v>45122</v>
      </c>
      <c r="D121" s="257">
        <v>4305</v>
      </c>
      <c r="F121" s="276" t="s">
        <v>1099</v>
      </c>
      <c r="G121" s="262"/>
      <c r="H121" s="293">
        <v>21000</v>
      </c>
      <c r="I121" s="318" t="e">
        <f t="shared" si="1"/>
        <v>#REF!</v>
      </c>
    </row>
    <row r="122" spans="2:9" ht="49.5" x14ac:dyDescent="0.3">
      <c r="B122" s="256">
        <v>45122</v>
      </c>
      <c r="D122" s="257">
        <v>4306</v>
      </c>
      <c r="F122" s="276" t="s">
        <v>1100</v>
      </c>
      <c r="G122" s="262"/>
      <c r="H122" s="293">
        <v>15000</v>
      </c>
      <c r="I122" s="318" t="e">
        <f t="shared" si="1"/>
        <v>#REF!</v>
      </c>
    </row>
    <row r="123" spans="2:9" x14ac:dyDescent="0.3">
      <c r="B123" s="256">
        <v>45122</v>
      </c>
      <c r="D123" s="257">
        <v>4307</v>
      </c>
      <c r="F123" s="276" t="s">
        <v>1101</v>
      </c>
      <c r="G123" s="262"/>
      <c r="H123" s="294">
        <v>58000</v>
      </c>
      <c r="I123" s="318" t="e">
        <f t="shared" si="1"/>
        <v>#REF!</v>
      </c>
    </row>
    <row r="124" spans="2:9" x14ac:dyDescent="0.3">
      <c r="B124" s="256">
        <v>45122</v>
      </c>
      <c r="D124" s="257">
        <v>4308</v>
      </c>
      <c r="F124" s="276" t="s">
        <v>855</v>
      </c>
      <c r="G124" s="262"/>
      <c r="H124" s="293">
        <v>15000</v>
      </c>
      <c r="I124" s="318" t="e">
        <f t="shared" si="1"/>
        <v>#REF!</v>
      </c>
    </row>
    <row r="125" spans="2:9" x14ac:dyDescent="0.3">
      <c r="B125" s="256">
        <v>45125</v>
      </c>
      <c r="D125" s="257">
        <v>4309</v>
      </c>
      <c r="F125" s="276" t="s">
        <v>891</v>
      </c>
      <c r="G125" s="262"/>
      <c r="H125" s="293">
        <v>10000</v>
      </c>
      <c r="I125" s="318" t="e">
        <f t="shared" si="1"/>
        <v>#REF!</v>
      </c>
    </row>
    <row r="126" spans="2:9" x14ac:dyDescent="0.3">
      <c r="B126" s="256">
        <v>45125</v>
      </c>
      <c r="D126" s="257">
        <v>4310</v>
      </c>
      <c r="F126" s="276" t="s">
        <v>796</v>
      </c>
      <c r="G126" s="262"/>
      <c r="H126" s="294"/>
      <c r="I126" s="318" t="e">
        <f t="shared" si="1"/>
        <v>#REF!</v>
      </c>
    </row>
    <row r="127" spans="2:9" x14ac:dyDescent="0.3">
      <c r="B127" s="256">
        <v>45125</v>
      </c>
      <c r="D127" s="257">
        <v>4311</v>
      </c>
      <c r="F127" s="276" t="s">
        <v>859</v>
      </c>
      <c r="G127" s="262"/>
      <c r="H127" s="294">
        <v>8000</v>
      </c>
      <c r="I127" s="318" t="e">
        <f t="shared" si="1"/>
        <v>#REF!</v>
      </c>
    </row>
    <row r="128" spans="2:9" x14ac:dyDescent="0.3">
      <c r="B128" s="256">
        <v>45125</v>
      </c>
      <c r="D128" s="257">
        <v>4312</v>
      </c>
      <c r="F128" s="276" t="s">
        <v>860</v>
      </c>
      <c r="G128" s="262"/>
      <c r="H128" s="294">
        <v>2000</v>
      </c>
      <c r="I128" s="318" t="e">
        <f t="shared" si="1"/>
        <v>#REF!</v>
      </c>
    </row>
    <row r="129" spans="2:10" x14ac:dyDescent="0.3">
      <c r="B129" s="256">
        <v>45125</v>
      </c>
      <c r="D129" s="257">
        <v>4313</v>
      </c>
      <c r="F129" s="276" t="s">
        <v>861</v>
      </c>
      <c r="G129" s="262"/>
      <c r="H129" s="293">
        <v>202100</v>
      </c>
      <c r="I129" s="318" t="e">
        <f t="shared" si="1"/>
        <v>#REF!</v>
      </c>
    </row>
    <row r="130" spans="2:10" x14ac:dyDescent="0.3">
      <c r="B130" s="256">
        <v>45125</v>
      </c>
      <c r="D130" s="257">
        <v>4314</v>
      </c>
      <c r="F130" s="276" t="s">
        <v>1102</v>
      </c>
      <c r="G130" s="262"/>
      <c r="H130" s="294">
        <v>126250</v>
      </c>
      <c r="I130" s="318" t="e">
        <f t="shared" si="1"/>
        <v>#REF!</v>
      </c>
    </row>
    <row r="131" spans="2:10" x14ac:dyDescent="0.3">
      <c r="B131" s="256">
        <v>45125</v>
      </c>
      <c r="D131" s="257">
        <v>4315</v>
      </c>
      <c r="F131" s="276" t="s">
        <v>862</v>
      </c>
      <c r="G131" s="262"/>
      <c r="H131" s="293">
        <v>5000</v>
      </c>
      <c r="I131" s="318" t="e">
        <f t="shared" si="1"/>
        <v>#REF!</v>
      </c>
    </row>
    <row r="132" spans="2:10" ht="33" x14ac:dyDescent="0.3">
      <c r="B132" s="256">
        <v>45125</v>
      </c>
      <c r="D132" s="257">
        <v>4316</v>
      </c>
      <c r="F132" s="276" t="s">
        <v>863</v>
      </c>
      <c r="G132" s="262">
        <v>7150</v>
      </c>
      <c r="H132" s="293"/>
      <c r="I132" s="318" t="e">
        <f t="shared" si="1"/>
        <v>#REF!</v>
      </c>
    </row>
    <row r="133" spans="2:10" x14ac:dyDescent="0.3">
      <c r="B133" s="256">
        <v>45126</v>
      </c>
      <c r="D133" s="257">
        <v>4317</v>
      </c>
      <c r="F133" s="276" t="s">
        <v>1103</v>
      </c>
      <c r="G133" s="262"/>
      <c r="H133" s="294">
        <v>40000</v>
      </c>
      <c r="I133" s="318" t="e">
        <f t="shared" si="1"/>
        <v>#REF!</v>
      </c>
    </row>
    <row r="134" spans="2:10" x14ac:dyDescent="0.3">
      <c r="B134" s="256">
        <v>45126</v>
      </c>
      <c r="D134" s="257">
        <v>4318</v>
      </c>
      <c r="F134" s="276" t="s">
        <v>1104</v>
      </c>
      <c r="G134" s="262"/>
      <c r="H134" s="294">
        <v>4000</v>
      </c>
      <c r="I134" s="318" t="e">
        <f t="shared" si="1"/>
        <v>#REF!</v>
      </c>
    </row>
    <row r="135" spans="2:10" ht="33" x14ac:dyDescent="0.3">
      <c r="B135" s="256">
        <v>45126</v>
      </c>
      <c r="D135" s="257">
        <v>4319</v>
      </c>
      <c r="F135" s="276" t="s">
        <v>1105</v>
      </c>
      <c r="G135" s="262"/>
      <c r="H135" s="294">
        <v>150000</v>
      </c>
      <c r="I135" s="318" t="e">
        <f t="shared" si="1"/>
        <v>#REF!</v>
      </c>
    </row>
    <row r="136" spans="2:10" ht="33" x14ac:dyDescent="0.3">
      <c r="B136" s="256">
        <v>45126</v>
      </c>
      <c r="D136" s="257">
        <v>4320</v>
      </c>
      <c r="F136" s="276" t="s">
        <v>1106</v>
      </c>
      <c r="G136" s="262"/>
      <c r="H136" s="293">
        <v>175750</v>
      </c>
      <c r="I136" s="318" t="e">
        <f t="shared" si="1"/>
        <v>#REF!</v>
      </c>
    </row>
    <row r="137" spans="2:10" x14ac:dyDescent="0.3">
      <c r="B137" s="256">
        <v>45127</v>
      </c>
      <c r="D137" s="257">
        <v>4321</v>
      </c>
      <c r="F137" s="276" t="s">
        <v>796</v>
      </c>
      <c r="G137" s="262"/>
      <c r="H137" s="294"/>
      <c r="I137" s="318" t="e">
        <f t="shared" ref="I137:I200" si="2">I136+G137-H137</f>
        <v>#REF!</v>
      </c>
    </row>
    <row r="138" spans="2:10" ht="33" x14ac:dyDescent="0.3">
      <c r="B138" s="256">
        <v>45127</v>
      </c>
      <c r="D138" s="257">
        <v>4322</v>
      </c>
      <c r="F138" s="276" t="s">
        <v>1107</v>
      </c>
      <c r="G138" s="262"/>
      <c r="H138" s="332">
        <v>0</v>
      </c>
      <c r="I138" s="318" t="e">
        <f t="shared" si="2"/>
        <v>#REF!</v>
      </c>
    </row>
    <row r="139" spans="2:10" x14ac:dyDescent="0.3">
      <c r="B139" s="256">
        <v>45127</v>
      </c>
      <c r="D139" s="257">
        <v>4323</v>
      </c>
      <c r="F139" s="276" t="s">
        <v>892</v>
      </c>
      <c r="G139" s="262">
        <v>777000</v>
      </c>
      <c r="H139" s="294"/>
      <c r="I139" s="318" t="e">
        <f t="shared" si="2"/>
        <v>#REF!</v>
      </c>
    </row>
    <row r="140" spans="2:10" ht="33" x14ac:dyDescent="0.3">
      <c r="B140" s="256">
        <v>45127</v>
      </c>
      <c r="D140" s="257">
        <v>4324</v>
      </c>
      <c r="F140" s="276" t="s">
        <v>869</v>
      </c>
      <c r="G140" s="262"/>
      <c r="H140" s="293">
        <v>20000</v>
      </c>
      <c r="I140" s="318" t="e">
        <f t="shared" si="2"/>
        <v>#REF!</v>
      </c>
      <c r="J140" s="324"/>
    </row>
    <row r="141" spans="2:10" ht="33" x14ac:dyDescent="0.3">
      <c r="B141" s="256">
        <v>45127</v>
      </c>
      <c r="D141" s="257">
        <v>4325</v>
      </c>
      <c r="F141" s="276" t="s">
        <v>870</v>
      </c>
      <c r="G141" s="262"/>
      <c r="H141" s="293">
        <v>20000</v>
      </c>
      <c r="I141" s="318" t="e">
        <f t="shared" si="2"/>
        <v>#REF!</v>
      </c>
      <c r="J141" s="324"/>
    </row>
    <row r="142" spans="2:10" x14ac:dyDescent="0.3">
      <c r="B142" s="256">
        <v>45127</v>
      </c>
      <c r="D142" s="257">
        <v>4326</v>
      </c>
      <c r="F142" s="242" t="s">
        <v>796</v>
      </c>
      <c r="G142" s="262"/>
      <c r="H142" s="294"/>
      <c r="I142" s="318" t="e">
        <f t="shared" si="2"/>
        <v>#REF!</v>
      </c>
    </row>
    <row r="143" spans="2:10" x14ac:dyDescent="0.3">
      <c r="B143" s="256">
        <v>45127</v>
      </c>
      <c r="D143" s="257">
        <v>4327</v>
      </c>
      <c r="F143" s="276" t="s">
        <v>871</v>
      </c>
      <c r="G143" s="262"/>
      <c r="H143" s="294">
        <v>2000</v>
      </c>
      <c r="I143" s="318" t="e">
        <f t="shared" si="2"/>
        <v>#REF!</v>
      </c>
    </row>
    <row r="144" spans="2:10" x14ac:dyDescent="0.3">
      <c r="B144" s="256">
        <v>45127</v>
      </c>
      <c r="D144" s="257">
        <v>4328</v>
      </c>
      <c r="F144" s="276" t="s">
        <v>872</v>
      </c>
      <c r="G144" s="262"/>
      <c r="H144" s="294">
        <v>2000</v>
      </c>
      <c r="I144" s="318" t="e">
        <f t="shared" si="2"/>
        <v>#REF!</v>
      </c>
    </row>
    <row r="145" spans="2:9" ht="33" x14ac:dyDescent="0.3">
      <c r="B145" s="256">
        <v>45127</v>
      </c>
      <c r="D145" s="257">
        <v>4329</v>
      </c>
      <c r="F145" s="276" t="s">
        <v>1108</v>
      </c>
      <c r="G145" s="262"/>
      <c r="H145" s="294">
        <v>19500</v>
      </c>
      <c r="I145" s="318" t="e">
        <f t="shared" si="2"/>
        <v>#REF!</v>
      </c>
    </row>
    <row r="146" spans="2:9" ht="33" x14ac:dyDescent="0.3">
      <c r="B146" s="256">
        <v>45128</v>
      </c>
      <c r="D146" s="257">
        <v>4330</v>
      </c>
      <c r="F146" s="276" t="s">
        <v>873</v>
      </c>
      <c r="G146" s="262"/>
      <c r="H146" s="294">
        <v>10500</v>
      </c>
      <c r="I146" s="318" t="e">
        <f t="shared" si="2"/>
        <v>#REF!</v>
      </c>
    </row>
    <row r="147" spans="2:9" x14ac:dyDescent="0.3">
      <c r="B147" s="256">
        <v>45128</v>
      </c>
      <c r="D147" s="257">
        <v>4331</v>
      </c>
      <c r="F147" s="276" t="s">
        <v>874</v>
      </c>
      <c r="G147" s="262"/>
      <c r="H147" s="294">
        <v>6000</v>
      </c>
      <c r="I147" s="318" t="e">
        <f t="shared" si="2"/>
        <v>#REF!</v>
      </c>
    </row>
    <row r="148" spans="2:9" x14ac:dyDescent="0.3">
      <c r="B148" s="256">
        <v>45128</v>
      </c>
      <c r="D148" s="257">
        <v>4332</v>
      </c>
      <c r="F148" s="276" t="s">
        <v>875</v>
      </c>
      <c r="G148" s="262"/>
      <c r="H148" s="293">
        <v>6000</v>
      </c>
      <c r="I148" s="318" t="e">
        <f t="shared" si="2"/>
        <v>#REF!</v>
      </c>
    </row>
    <row r="149" spans="2:9" x14ac:dyDescent="0.3">
      <c r="B149" s="256">
        <v>45128</v>
      </c>
      <c r="D149" s="257">
        <v>4333</v>
      </c>
      <c r="F149" s="276" t="s">
        <v>876</v>
      </c>
      <c r="G149" s="262"/>
      <c r="H149" s="294">
        <v>6000</v>
      </c>
      <c r="I149" s="318" t="e">
        <f t="shared" si="2"/>
        <v>#REF!</v>
      </c>
    </row>
    <row r="150" spans="2:9" ht="33" x14ac:dyDescent="0.3">
      <c r="B150" s="256">
        <v>45128</v>
      </c>
      <c r="D150" s="257">
        <v>4334</v>
      </c>
      <c r="F150" s="276" t="s">
        <v>890</v>
      </c>
      <c r="G150" s="262"/>
      <c r="H150" s="293">
        <v>3000</v>
      </c>
      <c r="I150" s="318" t="e">
        <f t="shared" si="2"/>
        <v>#REF!</v>
      </c>
    </row>
    <row r="151" spans="2:9" x14ac:dyDescent="0.3">
      <c r="B151" s="256">
        <v>45128</v>
      </c>
      <c r="D151" s="257">
        <v>4335</v>
      </c>
      <c r="F151" s="276" t="s">
        <v>882</v>
      </c>
      <c r="G151" s="262"/>
      <c r="H151" s="293">
        <v>100000</v>
      </c>
      <c r="I151" s="318" t="e">
        <f t="shared" si="2"/>
        <v>#REF!</v>
      </c>
    </row>
    <row r="152" spans="2:9" x14ac:dyDescent="0.3">
      <c r="B152" s="256">
        <v>45128</v>
      </c>
      <c r="D152" s="257">
        <v>4336</v>
      </c>
      <c r="F152" s="276" t="s">
        <v>1110</v>
      </c>
      <c r="G152" s="262"/>
      <c r="H152" s="293">
        <v>40000</v>
      </c>
      <c r="I152" s="318" t="e">
        <f t="shared" si="2"/>
        <v>#REF!</v>
      </c>
    </row>
    <row r="153" spans="2:9" x14ac:dyDescent="0.3">
      <c r="B153" s="256">
        <v>45131</v>
      </c>
      <c r="D153" s="257">
        <v>4337</v>
      </c>
      <c r="F153" s="276" t="s">
        <v>883</v>
      </c>
      <c r="G153" s="262"/>
      <c r="H153" s="294">
        <v>25000</v>
      </c>
      <c r="I153" s="318" t="e">
        <f t="shared" si="2"/>
        <v>#REF!</v>
      </c>
    </row>
    <row r="154" spans="2:9" x14ac:dyDescent="0.3">
      <c r="B154" s="256">
        <v>45132</v>
      </c>
      <c r="D154" s="257">
        <v>4338</v>
      </c>
      <c r="F154" s="276" t="s">
        <v>884</v>
      </c>
      <c r="G154" s="262"/>
      <c r="H154" s="294">
        <v>2000</v>
      </c>
      <c r="I154" s="318" t="e">
        <f t="shared" si="2"/>
        <v>#REF!</v>
      </c>
    </row>
    <row r="155" spans="2:9" x14ac:dyDescent="0.3">
      <c r="B155" s="256">
        <v>45131</v>
      </c>
      <c r="D155" s="257">
        <v>4339</v>
      </c>
      <c r="F155" s="276" t="s">
        <v>889</v>
      </c>
      <c r="G155" s="262"/>
      <c r="H155" s="294">
        <v>5000</v>
      </c>
      <c r="I155" s="318" t="e">
        <f t="shared" si="2"/>
        <v>#REF!</v>
      </c>
    </row>
    <row r="156" spans="2:9" x14ac:dyDescent="0.3">
      <c r="B156" s="256">
        <v>45132</v>
      </c>
      <c r="D156" s="257">
        <v>4340</v>
      </c>
      <c r="F156" s="276" t="s">
        <v>885</v>
      </c>
      <c r="G156" s="262"/>
      <c r="H156" s="294">
        <v>25100</v>
      </c>
      <c r="I156" s="318" t="e">
        <f t="shared" si="2"/>
        <v>#REF!</v>
      </c>
    </row>
    <row r="157" spans="2:9" x14ac:dyDescent="0.3">
      <c r="B157" s="256">
        <v>45132</v>
      </c>
      <c r="D157" s="257">
        <v>4341</v>
      </c>
      <c r="F157" s="276" t="s">
        <v>887</v>
      </c>
      <c r="G157" s="262"/>
      <c r="H157" s="293">
        <v>15000</v>
      </c>
      <c r="I157" s="318" t="e">
        <f t="shared" si="2"/>
        <v>#REF!</v>
      </c>
    </row>
    <row r="158" spans="2:9" x14ac:dyDescent="0.3">
      <c r="B158" s="256">
        <v>45132</v>
      </c>
      <c r="D158" s="257">
        <v>4342</v>
      </c>
      <c r="F158" s="276" t="s">
        <v>888</v>
      </c>
      <c r="G158" s="262"/>
      <c r="H158" s="293">
        <v>75000</v>
      </c>
      <c r="I158" s="318" t="e">
        <f t="shared" si="2"/>
        <v>#REF!</v>
      </c>
    </row>
    <row r="159" spans="2:9" x14ac:dyDescent="0.3">
      <c r="B159" s="256">
        <v>45132</v>
      </c>
      <c r="D159" s="257">
        <v>4343</v>
      </c>
      <c r="F159" s="276" t="s">
        <v>886</v>
      </c>
      <c r="G159" s="262"/>
      <c r="H159" s="293">
        <v>50500</v>
      </c>
      <c r="I159" s="318" t="e">
        <f t="shared" si="2"/>
        <v>#REF!</v>
      </c>
    </row>
    <row r="160" spans="2:9" ht="33" x14ac:dyDescent="0.3">
      <c r="B160" s="256">
        <v>45133</v>
      </c>
      <c r="D160" s="257">
        <v>4344</v>
      </c>
      <c r="F160" s="276" t="s">
        <v>1109</v>
      </c>
      <c r="G160" s="262"/>
      <c r="H160" s="294">
        <v>10000</v>
      </c>
      <c r="I160" s="318" t="e">
        <f t="shared" si="2"/>
        <v>#REF!</v>
      </c>
    </row>
    <row r="161" spans="2:12" ht="33" x14ac:dyDescent="0.3">
      <c r="B161" s="256">
        <v>45133</v>
      </c>
      <c r="D161" s="257">
        <v>4345</v>
      </c>
      <c r="F161" s="276" t="s">
        <v>893</v>
      </c>
      <c r="G161" s="262"/>
      <c r="H161" s="293">
        <v>44500</v>
      </c>
      <c r="I161" s="318" t="e">
        <f t="shared" si="2"/>
        <v>#REF!</v>
      </c>
    </row>
    <row r="162" spans="2:12" x14ac:dyDescent="0.3">
      <c r="B162" s="256">
        <v>45133</v>
      </c>
      <c r="D162" s="257">
        <v>4346</v>
      </c>
      <c r="F162" s="276" t="s">
        <v>796</v>
      </c>
      <c r="G162" s="262"/>
      <c r="H162" s="294"/>
      <c r="I162" s="318" t="e">
        <f t="shared" si="2"/>
        <v>#REF!</v>
      </c>
    </row>
    <row r="163" spans="2:12" x14ac:dyDescent="0.3">
      <c r="B163" s="256">
        <v>45133</v>
      </c>
      <c r="D163" s="257">
        <v>4347</v>
      </c>
      <c r="F163" s="276" t="s">
        <v>1111</v>
      </c>
      <c r="G163" s="262"/>
      <c r="H163" s="293">
        <v>30000</v>
      </c>
      <c r="I163" s="318" t="e">
        <f t="shared" si="2"/>
        <v>#REF!</v>
      </c>
    </row>
    <row r="164" spans="2:12" x14ac:dyDescent="0.3">
      <c r="B164" s="256">
        <v>45133</v>
      </c>
      <c r="D164" s="257">
        <v>4348</v>
      </c>
      <c r="F164" s="276" t="s">
        <v>1112</v>
      </c>
      <c r="G164" s="262"/>
      <c r="H164" s="294">
        <v>175000</v>
      </c>
      <c r="I164" s="318" t="e">
        <f t="shared" si="2"/>
        <v>#REF!</v>
      </c>
    </row>
    <row r="165" spans="2:12" x14ac:dyDescent="0.3">
      <c r="B165" s="256">
        <v>45133</v>
      </c>
      <c r="D165" s="257">
        <v>4349</v>
      </c>
      <c r="F165" s="276" t="s">
        <v>894</v>
      </c>
      <c r="G165" s="262"/>
      <c r="H165" s="294">
        <v>10000</v>
      </c>
      <c r="I165" s="318" t="e">
        <f t="shared" si="2"/>
        <v>#REF!</v>
      </c>
    </row>
    <row r="166" spans="2:12" x14ac:dyDescent="0.3">
      <c r="B166" s="256">
        <v>45134</v>
      </c>
      <c r="D166" s="257">
        <v>4350</v>
      </c>
      <c r="F166" s="242" t="s">
        <v>1113</v>
      </c>
      <c r="G166" s="262"/>
      <c r="H166" s="294">
        <v>10000</v>
      </c>
      <c r="I166" s="318" t="e">
        <f t="shared" si="2"/>
        <v>#REF!</v>
      </c>
    </row>
    <row r="167" spans="2:12" x14ac:dyDescent="0.3">
      <c r="B167" s="256">
        <v>45134</v>
      </c>
      <c r="D167" s="257">
        <v>4351</v>
      </c>
      <c r="F167" s="276" t="s">
        <v>895</v>
      </c>
      <c r="G167" s="262"/>
      <c r="H167" s="293">
        <v>2000</v>
      </c>
      <c r="I167" s="318" t="e">
        <f t="shared" si="2"/>
        <v>#REF!</v>
      </c>
    </row>
    <row r="168" spans="2:12" x14ac:dyDescent="0.3">
      <c r="B168" s="256">
        <v>45134</v>
      </c>
      <c r="D168" s="257">
        <v>4352</v>
      </c>
      <c r="F168" s="276" t="s">
        <v>896</v>
      </c>
      <c r="G168" s="262"/>
      <c r="H168" s="294">
        <v>2000</v>
      </c>
      <c r="I168" s="318" t="e">
        <f t="shared" si="2"/>
        <v>#REF!</v>
      </c>
    </row>
    <row r="169" spans="2:12" x14ac:dyDescent="0.3">
      <c r="B169" s="256">
        <v>45134</v>
      </c>
      <c r="D169" s="257">
        <v>4353</v>
      </c>
      <c r="F169" s="276" t="s">
        <v>1114</v>
      </c>
      <c r="G169" s="262"/>
      <c r="H169" s="294">
        <v>35000</v>
      </c>
      <c r="I169" s="318" t="e">
        <f t="shared" si="2"/>
        <v>#REF!</v>
      </c>
    </row>
    <row r="170" spans="2:12" ht="33" x14ac:dyDescent="0.3">
      <c r="B170" s="256">
        <v>45135</v>
      </c>
      <c r="D170" s="257">
        <v>4354</v>
      </c>
      <c r="F170" s="242" t="s">
        <v>1115</v>
      </c>
      <c r="G170" s="262"/>
      <c r="H170" s="294">
        <v>30000</v>
      </c>
      <c r="I170" s="318" t="e">
        <f t="shared" si="2"/>
        <v>#REF!</v>
      </c>
    </row>
    <row r="171" spans="2:12" x14ac:dyDescent="0.3">
      <c r="B171" s="256">
        <v>45135</v>
      </c>
      <c r="D171" s="257">
        <v>4355</v>
      </c>
      <c r="F171" s="276" t="s">
        <v>1116</v>
      </c>
      <c r="G171" s="262"/>
      <c r="H171" s="293">
        <v>4000</v>
      </c>
      <c r="I171" s="318" t="e">
        <f t="shared" si="2"/>
        <v>#REF!</v>
      </c>
    </row>
    <row r="172" spans="2:12" s="285" customFormat="1" x14ac:dyDescent="0.3">
      <c r="B172" s="286">
        <v>45139</v>
      </c>
      <c r="C172" s="284"/>
      <c r="D172" s="287">
        <v>4356</v>
      </c>
      <c r="F172" s="315" t="s">
        <v>983</v>
      </c>
      <c r="G172" s="288">
        <f>3500000-500000-500000</f>
        <v>2500000</v>
      </c>
      <c r="H172" s="316"/>
      <c r="I172" s="323" t="e">
        <f t="shared" si="2"/>
        <v>#REF!</v>
      </c>
      <c r="J172" s="324"/>
      <c r="L172" s="324"/>
    </row>
    <row r="173" spans="2:12" x14ac:dyDescent="0.3">
      <c r="B173" s="256">
        <v>45135</v>
      </c>
      <c r="D173" s="257">
        <v>4357</v>
      </c>
      <c r="F173" s="276" t="s">
        <v>897</v>
      </c>
      <c r="G173" s="262"/>
      <c r="H173" s="294">
        <v>7000</v>
      </c>
      <c r="I173" s="318" t="e">
        <f t="shared" si="2"/>
        <v>#REF!</v>
      </c>
    </row>
    <row r="174" spans="2:12" ht="33" x14ac:dyDescent="0.3">
      <c r="B174" s="256">
        <v>45135</v>
      </c>
      <c r="D174" s="257">
        <v>4358</v>
      </c>
      <c r="F174" s="276" t="s">
        <v>898</v>
      </c>
      <c r="G174" s="262"/>
      <c r="H174" s="294">
        <v>65000</v>
      </c>
      <c r="I174" s="318" t="e">
        <f t="shared" si="2"/>
        <v>#REF!</v>
      </c>
    </row>
    <row r="175" spans="2:12" x14ac:dyDescent="0.3">
      <c r="B175" s="256">
        <v>45135</v>
      </c>
      <c r="D175" s="257">
        <v>4359</v>
      </c>
      <c r="F175" s="276" t="s">
        <v>1117</v>
      </c>
      <c r="G175" s="262"/>
      <c r="H175" s="293">
        <v>30500</v>
      </c>
      <c r="I175" s="318" t="e">
        <f t="shared" si="2"/>
        <v>#REF!</v>
      </c>
    </row>
    <row r="176" spans="2:12" x14ac:dyDescent="0.3">
      <c r="B176" s="256">
        <v>45135</v>
      </c>
      <c r="D176" s="257">
        <v>4360</v>
      </c>
      <c r="F176" s="276" t="s">
        <v>902</v>
      </c>
      <c r="G176" s="262"/>
      <c r="H176" s="293">
        <v>120000</v>
      </c>
      <c r="I176" s="318" t="e">
        <f t="shared" si="2"/>
        <v>#REF!</v>
      </c>
    </row>
    <row r="177" spans="2:9" x14ac:dyDescent="0.3">
      <c r="B177" s="256">
        <v>45136</v>
      </c>
      <c r="D177" s="257">
        <v>4361</v>
      </c>
      <c r="F177" s="276" t="s">
        <v>903</v>
      </c>
      <c r="G177" s="262"/>
      <c r="H177" s="294">
        <v>33000</v>
      </c>
      <c r="I177" s="318" t="e">
        <f t="shared" si="2"/>
        <v>#REF!</v>
      </c>
    </row>
    <row r="178" spans="2:9" x14ac:dyDescent="0.3">
      <c r="B178" s="256"/>
      <c r="D178" s="257">
        <v>4362</v>
      </c>
      <c r="F178" s="276"/>
      <c r="G178" s="262"/>
      <c r="H178" s="294"/>
      <c r="I178" s="318" t="e">
        <f t="shared" si="2"/>
        <v>#REF!</v>
      </c>
    </row>
    <row r="179" spans="2:9" x14ac:dyDescent="0.3">
      <c r="B179" s="256"/>
      <c r="D179" s="257">
        <v>4363</v>
      </c>
      <c r="F179" s="276"/>
      <c r="G179" s="262"/>
      <c r="H179" s="294"/>
      <c r="I179" s="318" t="e">
        <f t="shared" si="2"/>
        <v>#REF!</v>
      </c>
    </row>
    <row r="180" spans="2:9" x14ac:dyDescent="0.3">
      <c r="B180" s="256"/>
      <c r="D180" s="257">
        <v>4364</v>
      </c>
      <c r="F180" s="276"/>
      <c r="G180" s="262"/>
      <c r="H180" s="293"/>
      <c r="I180" s="318" t="e">
        <f t="shared" si="2"/>
        <v>#REF!</v>
      </c>
    </row>
    <row r="181" spans="2:9" x14ac:dyDescent="0.3">
      <c r="B181" s="256"/>
      <c r="D181" s="257">
        <v>4365</v>
      </c>
      <c r="F181" s="276"/>
      <c r="G181" s="262"/>
      <c r="H181" s="294"/>
      <c r="I181" s="318" t="e">
        <f t="shared" si="2"/>
        <v>#REF!</v>
      </c>
    </row>
    <row r="182" spans="2:9" x14ac:dyDescent="0.3">
      <c r="B182" s="256"/>
      <c r="D182" s="257">
        <v>4366</v>
      </c>
      <c r="F182" s="276"/>
      <c r="G182" s="262"/>
      <c r="H182" s="293"/>
      <c r="I182" s="318" t="e">
        <f t="shared" si="2"/>
        <v>#REF!</v>
      </c>
    </row>
    <row r="183" spans="2:9" x14ac:dyDescent="0.3">
      <c r="B183" s="256"/>
      <c r="D183" s="257">
        <v>4367</v>
      </c>
      <c r="F183" s="276"/>
      <c r="G183" s="262"/>
      <c r="H183" s="294"/>
      <c r="I183" s="318" t="e">
        <f t="shared" si="2"/>
        <v>#REF!</v>
      </c>
    </row>
    <row r="184" spans="2:9" x14ac:dyDescent="0.3">
      <c r="B184" s="256"/>
      <c r="D184" s="257">
        <v>4368</v>
      </c>
      <c r="F184" s="276"/>
      <c r="G184" s="262"/>
      <c r="H184" s="294"/>
      <c r="I184" s="318" t="e">
        <f t="shared" si="2"/>
        <v>#REF!</v>
      </c>
    </row>
    <row r="185" spans="2:9" x14ac:dyDescent="0.3">
      <c r="B185" s="256"/>
      <c r="D185" s="257">
        <v>4369</v>
      </c>
      <c r="F185" s="276"/>
      <c r="G185" s="262"/>
      <c r="H185" s="293"/>
      <c r="I185" s="318" t="e">
        <f t="shared" si="2"/>
        <v>#REF!</v>
      </c>
    </row>
    <row r="186" spans="2:9" x14ac:dyDescent="0.3">
      <c r="B186" s="256"/>
      <c r="D186" s="257">
        <v>4370</v>
      </c>
      <c r="F186" s="276"/>
      <c r="G186" s="262"/>
      <c r="H186" s="294"/>
      <c r="I186" s="318" t="e">
        <f t="shared" si="2"/>
        <v>#REF!</v>
      </c>
    </row>
    <row r="187" spans="2:9" x14ac:dyDescent="0.3">
      <c r="B187" s="256"/>
      <c r="D187" s="257">
        <v>4371</v>
      </c>
      <c r="F187" s="276"/>
      <c r="G187" s="262"/>
      <c r="H187" s="294"/>
      <c r="I187" s="318" t="e">
        <f t="shared" si="2"/>
        <v>#REF!</v>
      </c>
    </row>
    <row r="188" spans="2:9" x14ac:dyDescent="0.3">
      <c r="B188" s="256"/>
      <c r="D188" s="257">
        <v>4372</v>
      </c>
      <c r="F188" s="276"/>
      <c r="G188" s="262"/>
      <c r="H188" s="294"/>
      <c r="I188" s="318" t="e">
        <f t="shared" si="2"/>
        <v>#REF!</v>
      </c>
    </row>
    <row r="189" spans="2:9" x14ac:dyDescent="0.3">
      <c r="B189" s="256"/>
      <c r="D189" s="257">
        <v>4373</v>
      </c>
      <c r="F189" s="276"/>
      <c r="G189" s="262"/>
      <c r="H189" s="293"/>
      <c r="I189" s="318" t="e">
        <f t="shared" si="2"/>
        <v>#REF!</v>
      </c>
    </row>
    <row r="190" spans="2:9" x14ac:dyDescent="0.3">
      <c r="B190" s="256"/>
      <c r="D190" s="257">
        <v>4374</v>
      </c>
      <c r="F190" s="276"/>
      <c r="G190" s="262"/>
      <c r="H190" s="293"/>
      <c r="I190" s="318" t="e">
        <f t="shared" si="2"/>
        <v>#REF!</v>
      </c>
    </row>
    <row r="191" spans="2:9" x14ac:dyDescent="0.3">
      <c r="B191" s="256"/>
      <c r="D191" s="257">
        <v>4375</v>
      </c>
      <c r="F191" s="276"/>
      <c r="G191" s="262"/>
      <c r="H191" s="294"/>
      <c r="I191" s="318" t="e">
        <f t="shared" si="2"/>
        <v>#REF!</v>
      </c>
    </row>
    <row r="192" spans="2:9" x14ac:dyDescent="0.3">
      <c r="B192" s="256"/>
      <c r="D192" s="257">
        <v>4376</v>
      </c>
      <c r="F192" s="276"/>
      <c r="G192" s="262"/>
      <c r="H192" s="293"/>
      <c r="I192" s="318" t="e">
        <f t="shared" si="2"/>
        <v>#REF!</v>
      </c>
    </row>
    <row r="193" spans="2:9" x14ac:dyDescent="0.3">
      <c r="B193" s="256"/>
      <c r="D193" s="257">
        <v>4377</v>
      </c>
      <c r="F193" s="276"/>
      <c r="G193" s="262"/>
      <c r="H193" s="294"/>
      <c r="I193" s="318" t="e">
        <f t="shared" si="2"/>
        <v>#REF!</v>
      </c>
    </row>
    <row r="194" spans="2:9" x14ac:dyDescent="0.3">
      <c r="B194" s="256"/>
      <c r="D194" s="257">
        <v>4378</v>
      </c>
      <c r="F194" s="276"/>
      <c r="G194" s="262"/>
      <c r="H194" s="303"/>
      <c r="I194" s="318" t="e">
        <f t="shared" si="2"/>
        <v>#REF!</v>
      </c>
    </row>
    <row r="195" spans="2:9" x14ac:dyDescent="0.3">
      <c r="B195" s="256"/>
      <c r="D195" s="257">
        <v>4379</v>
      </c>
      <c r="F195" s="276"/>
      <c r="G195" s="262"/>
      <c r="H195" s="294"/>
      <c r="I195" s="318" t="e">
        <f t="shared" si="2"/>
        <v>#REF!</v>
      </c>
    </row>
    <row r="196" spans="2:9" x14ac:dyDescent="0.3">
      <c r="B196" s="256"/>
      <c r="D196" s="257">
        <v>4380</v>
      </c>
      <c r="F196" s="276"/>
      <c r="G196" s="262"/>
      <c r="H196" s="297"/>
      <c r="I196" s="318" t="e">
        <f t="shared" si="2"/>
        <v>#REF!</v>
      </c>
    </row>
    <row r="197" spans="2:9" x14ac:dyDescent="0.3">
      <c r="B197" s="256"/>
      <c r="D197" s="257">
        <v>4381</v>
      </c>
      <c r="F197" s="276"/>
      <c r="G197" s="262"/>
      <c r="H197" s="294"/>
      <c r="I197" s="318" t="e">
        <f t="shared" si="2"/>
        <v>#REF!</v>
      </c>
    </row>
    <row r="198" spans="2:9" x14ac:dyDescent="0.3">
      <c r="B198" s="256"/>
      <c r="D198" s="257">
        <v>4382</v>
      </c>
      <c r="F198" s="276"/>
      <c r="G198" s="262"/>
      <c r="H198" s="293"/>
      <c r="I198" s="318" t="e">
        <f t="shared" si="2"/>
        <v>#REF!</v>
      </c>
    </row>
    <row r="199" spans="2:9" x14ac:dyDescent="0.3">
      <c r="B199" s="256"/>
      <c r="D199" s="257">
        <v>4383</v>
      </c>
      <c r="F199" s="276"/>
      <c r="G199" s="262"/>
      <c r="H199" s="293"/>
      <c r="I199" s="318" t="e">
        <f t="shared" si="2"/>
        <v>#REF!</v>
      </c>
    </row>
    <row r="200" spans="2:9" x14ac:dyDescent="0.3">
      <c r="B200" s="256"/>
      <c r="D200" s="257">
        <v>4384</v>
      </c>
      <c r="F200" s="276"/>
      <c r="G200" s="262"/>
      <c r="H200" s="294"/>
      <c r="I200" s="318" t="e">
        <f t="shared" si="2"/>
        <v>#REF!</v>
      </c>
    </row>
    <row r="201" spans="2:9" x14ac:dyDescent="0.3">
      <c r="B201" s="256"/>
      <c r="D201" s="257">
        <v>4385</v>
      </c>
      <c r="F201" s="276"/>
      <c r="G201" s="262"/>
      <c r="H201" s="293"/>
      <c r="I201" s="318" t="e">
        <f t="shared" ref="I201:I264" si="3">I200+G201-H201</f>
        <v>#REF!</v>
      </c>
    </row>
    <row r="202" spans="2:9" x14ac:dyDescent="0.3">
      <c r="B202" s="256"/>
      <c r="D202" s="257">
        <v>4386</v>
      </c>
      <c r="F202" s="276"/>
      <c r="G202" s="262"/>
      <c r="H202" s="294"/>
      <c r="I202" s="318" t="e">
        <f t="shared" si="3"/>
        <v>#REF!</v>
      </c>
    </row>
    <row r="203" spans="2:9" x14ac:dyDescent="0.3">
      <c r="B203" s="256"/>
      <c r="D203" s="257">
        <v>4387</v>
      </c>
      <c r="F203" s="276"/>
      <c r="G203" s="262"/>
      <c r="H203" s="296"/>
      <c r="I203" s="318" t="e">
        <f t="shared" si="3"/>
        <v>#REF!</v>
      </c>
    </row>
    <row r="204" spans="2:9" x14ac:dyDescent="0.3">
      <c r="B204" s="256"/>
      <c r="D204" s="257">
        <v>4388</v>
      </c>
      <c r="F204" s="276"/>
      <c r="G204" s="262"/>
      <c r="H204" s="293"/>
      <c r="I204" s="318" t="e">
        <f t="shared" si="3"/>
        <v>#REF!</v>
      </c>
    </row>
    <row r="205" spans="2:9" x14ac:dyDescent="0.3">
      <c r="B205" s="256"/>
      <c r="D205" s="257">
        <v>4389</v>
      </c>
      <c r="F205" s="276"/>
      <c r="G205" s="262"/>
      <c r="H205" s="293"/>
      <c r="I205" s="318" t="e">
        <f t="shared" si="3"/>
        <v>#REF!</v>
      </c>
    </row>
    <row r="206" spans="2:9" x14ac:dyDescent="0.3">
      <c r="B206" s="256"/>
      <c r="D206" s="257">
        <v>4390</v>
      </c>
      <c r="F206" s="276"/>
      <c r="G206" s="262"/>
      <c r="H206" s="294"/>
      <c r="I206" s="318" t="e">
        <f t="shared" si="3"/>
        <v>#REF!</v>
      </c>
    </row>
    <row r="207" spans="2:9" x14ac:dyDescent="0.3">
      <c r="B207" s="256"/>
      <c r="D207" s="257">
        <v>4391</v>
      </c>
      <c r="F207" s="276"/>
      <c r="G207" s="262"/>
      <c r="H207" s="293"/>
      <c r="I207" s="318" t="e">
        <f t="shared" si="3"/>
        <v>#REF!</v>
      </c>
    </row>
    <row r="208" spans="2:9" x14ac:dyDescent="0.3">
      <c r="B208" s="256"/>
      <c r="D208" s="257">
        <v>4392</v>
      </c>
      <c r="F208" s="276"/>
      <c r="G208" s="262"/>
      <c r="H208" s="293"/>
      <c r="I208" s="318" t="e">
        <f t="shared" si="3"/>
        <v>#REF!</v>
      </c>
    </row>
    <row r="209" spans="2:9" x14ac:dyDescent="0.3">
      <c r="B209" s="256"/>
      <c r="D209" s="257">
        <v>4393</v>
      </c>
      <c r="F209" s="276"/>
      <c r="G209" s="262"/>
      <c r="H209" s="293"/>
      <c r="I209" s="318" t="e">
        <f t="shared" si="3"/>
        <v>#REF!</v>
      </c>
    </row>
    <row r="210" spans="2:9" x14ac:dyDescent="0.3">
      <c r="B210" s="256"/>
      <c r="D210" s="257">
        <v>4394</v>
      </c>
      <c r="F210" s="276"/>
      <c r="G210" s="262"/>
      <c r="H210" s="293"/>
      <c r="I210" s="318" t="e">
        <f t="shared" si="3"/>
        <v>#REF!</v>
      </c>
    </row>
    <row r="211" spans="2:9" x14ac:dyDescent="0.3">
      <c r="B211" s="256"/>
      <c r="D211" s="257">
        <v>4395</v>
      </c>
      <c r="F211" s="276"/>
      <c r="G211" s="262"/>
      <c r="H211" s="293"/>
      <c r="I211" s="318" t="e">
        <f t="shared" si="3"/>
        <v>#REF!</v>
      </c>
    </row>
    <row r="212" spans="2:9" x14ac:dyDescent="0.3">
      <c r="B212" s="256"/>
      <c r="D212" s="257">
        <v>4396</v>
      </c>
      <c r="F212" s="276"/>
      <c r="G212" s="262"/>
      <c r="H212" s="294"/>
      <c r="I212" s="318" t="e">
        <f t="shared" si="3"/>
        <v>#REF!</v>
      </c>
    </row>
    <row r="213" spans="2:9" x14ac:dyDescent="0.3">
      <c r="B213" s="256"/>
      <c r="D213" s="257">
        <v>4397</v>
      </c>
      <c r="F213" s="276"/>
      <c r="G213" s="262"/>
      <c r="H213" s="294"/>
      <c r="I213" s="318" t="e">
        <f t="shared" si="3"/>
        <v>#REF!</v>
      </c>
    </row>
    <row r="214" spans="2:9" x14ac:dyDescent="0.3">
      <c r="B214" s="256"/>
      <c r="D214" s="257">
        <v>4398</v>
      </c>
      <c r="F214" s="276"/>
      <c r="G214" s="262"/>
      <c r="H214" s="296"/>
      <c r="I214" s="318" t="e">
        <f t="shared" si="3"/>
        <v>#REF!</v>
      </c>
    </row>
    <row r="215" spans="2:9" x14ac:dyDescent="0.3">
      <c r="B215" s="256"/>
      <c r="D215" s="257">
        <v>4399</v>
      </c>
      <c r="F215" s="276"/>
      <c r="G215" s="262"/>
      <c r="H215" s="305"/>
      <c r="I215" s="318" t="e">
        <f t="shared" si="3"/>
        <v>#REF!</v>
      </c>
    </row>
    <row r="216" spans="2:9" x14ac:dyDescent="0.3">
      <c r="B216" s="256"/>
      <c r="D216" s="257">
        <v>4400</v>
      </c>
      <c r="F216" s="276"/>
      <c r="G216" s="262"/>
      <c r="H216" s="293"/>
      <c r="I216" s="318" t="e">
        <f t="shared" si="3"/>
        <v>#REF!</v>
      </c>
    </row>
    <row r="217" spans="2:9" x14ac:dyDescent="0.3">
      <c r="B217" s="256"/>
      <c r="D217" s="257">
        <v>4401</v>
      </c>
      <c r="F217" s="276"/>
      <c r="G217" s="262"/>
      <c r="H217" s="294"/>
      <c r="I217" s="318" t="e">
        <f t="shared" si="3"/>
        <v>#REF!</v>
      </c>
    </row>
    <row r="218" spans="2:9" x14ac:dyDescent="0.3">
      <c r="B218" s="256"/>
      <c r="D218" s="257">
        <v>4402</v>
      </c>
      <c r="F218" s="276"/>
      <c r="G218" s="262"/>
      <c r="H218" s="293"/>
      <c r="I218" s="318" t="e">
        <f t="shared" si="3"/>
        <v>#REF!</v>
      </c>
    </row>
    <row r="219" spans="2:9" x14ac:dyDescent="0.3">
      <c r="B219" s="256"/>
      <c r="D219" s="257">
        <v>4403</v>
      </c>
      <c r="F219" s="276"/>
      <c r="G219" s="262"/>
      <c r="H219" s="294"/>
      <c r="I219" s="318" t="e">
        <f t="shared" si="3"/>
        <v>#REF!</v>
      </c>
    </row>
    <row r="220" spans="2:9" x14ac:dyDescent="0.3">
      <c r="B220" s="256"/>
      <c r="D220" s="257">
        <v>4404</v>
      </c>
      <c r="F220" s="276"/>
      <c r="G220" s="262"/>
      <c r="H220" s="293"/>
      <c r="I220" s="318" t="e">
        <f t="shared" si="3"/>
        <v>#REF!</v>
      </c>
    </row>
    <row r="221" spans="2:9" x14ac:dyDescent="0.3">
      <c r="B221" s="256"/>
      <c r="D221" s="257">
        <v>4405</v>
      </c>
      <c r="F221" s="276"/>
      <c r="G221" s="262"/>
      <c r="H221" s="294"/>
      <c r="I221" s="318" t="e">
        <f t="shared" si="3"/>
        <v>#REF!</v>
      </c>
    </row>
    <row r="222" spans="2:9" x14ac:dyDescent="0.3">
      <c r="B222" s="256"/>
      <c r="D222" s="257">
        <v>4406</v>
      </c>
      <c r="F222" s="276"/>
      <c r="G222" s="262"/>
      <c r="H222" s="294"/>
      <c r="I222" s="318" t="e">
        <f t="shared" si="3"/>
        <v>#REF!</v>
      </c>
    </row>
    <row r="223" spans="2:9" x14ac:dyDescent="0.3">
      <c r="B223" s="256"/>
      <c r="D223" s="257">
        <v>4407</v>
      </c>
      <c r="F223" s="276"/>
      <c r="G223" s="262"/>
      <c r="H223" s="294"/>
      <c r="I223" s="318" t="e">
        <f t="shared" si="3"/>
        <v>#REF!</v>
      </c>
    </row>
    <row r="224" spans="2:9" x14ac:dyDescent="0.3">
      <c r="B224" s="256"/>
      <c r="D224" s="257">
        <v>4408</v>
      </c>
      <c r="F224" s="276"/>
      <c r="G224" s="262"/>
      <c r="H224" s="294"/>
      <c r="I224" s="318" t="e">
        <f t="shared" si="3"/>
        <v>#REF!</v>
      </c>
    </row>
    <row r="225" spans="2:9" x14ac:dyDescent="0.3">
      <c r="B225" s="256"/>
      <c r="D225" s="257">
        <v>4409</v>
      </c>
      <c r="F225" s="276"/>
      <c r="G225" s="262"/>
      <c r="H225" s="293"/>
      <c r="I225" s="318" t="e">
        <f t="shared" si="3"/>
        <v>#REF!</v>
      </c>
    </row>
    <row r="226" spans="2:9" x14ac:dyDescent="0.3">
      <c r="B226" s="256"/>
      <c r="D226" s="257">
        <v>4410</v>
      </c>
      <c r="F226" s="276"/>
      <c r="G226" s="262"/>
      <c r="H226" s="294"/>
      <c r="I226" s="318" t="e">
        <f t="shared" si="3"/>
        <v>#REF!</v>
      </c>
    </row>
    <row r="227" spans="2:9" x14ac:dyDescent="0.3">
      <c r="B227" s="256"/>
      <c r="D227" s="257">
        <v>4411</v>
      </c>
      <c r="F227" s="276"/>
      <c r="G227" s="262"/>
      <c r="H227" s="293"/>
      <c r="I227" s="318" t="e">
        <f t="shared" si="3"/>
        <v>#REF!</v>
      </c>
    </row>
    <row r="228" spans="2:9" x14ac:dyDescent="0.3">
      <c r="B228" s="256"/>
      <c r="D228" s="257">
        <v>4412</v>
      </c>
      <c r="F228" s="276"/>
      <c r="G228" s="262"/>
      <c r="H228" s="293"/>
      <c r="I228" s="318" t="e">
        <f t="shared" si="3"/>
        <v>#REF!</v>
      </c>
    </row>
    <row r="229" spans="2:9" x14ac:dyDescent="0.3">
      <c r="B229" s="256"/>
      <c r="D229" s="257">
        <v>4413</v>
      </c>
      <c r="F229" s="276"/>
      <c r="G229" s="262"/>
      <c r="H229" s="293"/>
      <c r="I229" s="318" t="e">
        <f t="shared" si="3"/>
        <v>#REF!</v>
      </c>
    </row>
    <row r="230" spans="2:9" x14ac:dyDescent="0.3">
      <c r="B230" s="256"/>
      <c r="D230" s="257">
        <v>4414</v>
      </c>
      <c r="F230" s="276"/>
      <c r="G230" s="262"/>
      <c r="H230" s="293"/>
      <c r="I230" s="318" t="e">
        <f t="shared" si="3"/>
        <v>#REF!</v>
      </c>
    </row>
    <row r="231" spans="2:9" x14ac:dyDescent="0.3">
      <c r="B231" s="256"/>
      <c r="D231" s="257">
        <v>4415</v>
      </c>
      <c r="F231" s="276"/>
      <c r="G231" s="262"/>
      <c r="H231" s="293"/>
      <c r="I231" s="318" t="e">
        <f t="shared" si="3"/>
        <v>#REF!</v>
      </c>
    </row>
    <row r="232" spans="2:9" x14ac:dyDescent="0.3">
      <c r="B232" s="256"/>
      <c r="D232" s="257">
        <v>4416</v>
      </c>
      <c r="F232" s="276"/>
      <c r="G232" s="262"/>
      <c r="H232" s="293"/>
      <c r="I232" s="318" t="e">
        <f t="shared" si="3"/>
        <v>#REF!</v>
      </c>
    </row>
    <row r="233" spans="2:9" x14ac:dyDescent="0.3">
      <c r="B233" s="256"/>
      <c r="D233" s="257">
        <v>4417</v>
      </c>
      <c r="F233" s="276"/>
      <c r="G233" s="262"/>
      <c r="H233" s="293"/>
      <c r="I233" s="318" t="e">
        <f t="shared" si="3"/>
        <v>#REF!</v>
      </c>
    </row>
    <row r="234" spans="2:9" x14ac:dyDescent="0.3">
      <c r="B234" s="256"/>
      <c r="D234" s="257">
        <v>4418</v>
      </c>
      <c r="F234" s="276"/>
      <c r="G234" s="262"/>
      <c r="H234" s="293"/>
      <c r="I234" s="318" t="e">
        <f t="shared" si="3"/>
        <v>#REF!</v>
      </c>
    </row>
    <row r="235" spans="2:9" x14ac:dyDescent="0.3">
      <c r="B235" s="256"/>
      <c r="D235" s="257">
        <v>4419</v>
      </c>
      <c r="F235" s="276"/>
      <c r="G235" s="262"/>
      <c r="H235" s="293"/>
      <c r="I235" s="318" t="e">
        <f t="shared" si="3"/>
        <v>#REF!</v>
      </c>
    </row>
    <row r="236" spans="2:9" x14ac:dyDescent="0.3">
      <c r="B236" s="256"/>
      <c r="D236" s="257">
        <v>4420</v>
      </c>
      <c r="F236" s="276"/>
      <c r="G236" s="262"/>
      <c r="H236" s="293"/>
      <c r="I236" s="318" t="e">
        <f t="shared" si="3"/>
        <v>#REF!</v>
      </c>
    </row>
    <row r="237" spans="2:9" x14ac:dyDescent="0.3">
      <c r="B237" s="256"/>
      <c r="D237" s="257">
        <v>4421</v>
      </c>
      <c r="F237" s="276"/>
      <c r="G237" s="262"/>
      <c r="H237" s="293"/>
      <c r="I237" s="318" t="e">
        <f t="shared" si="3"/>
        <v>#REF!</v>
      </c>
    </row>
    <row r="238" spans="2:9" x14ac:dyDescent="0.3">
      <c r="B238" s="256"/>
      <c r="D238" s="257">
        <v>4422</v>
      </c>
      <c r="F238" s="276"/>
      <c r="G238" s="262"/>
      <c r="H238" s="293"/>
      <c r="I238" s="318" t="e">
        <f t="shared" si="3"/>
        <v>#REF!</v>
      </c>
    </row>
    <row r="239" spans="2:9" x14ac:dyDescent="0.3">
      <c r="B239" s="256"/>
      <c r="D239" s="257">
        <v>4423</v>
      </c>
      <c r="F239" s="276"/>
      <c r="G239" s="262"/>
      <c r="H239" s="293"/>
      <c r="I239" s="318" t="e">
        <f t="shared" si="3"/>
        <v>#REF!</v>
      </c>
    </row>
    <row r="240" spans="2:9" x14ac:dyDescent="0.3">
      <c r="B240" s="256"/>
      <c r="D240" s="257">
        <v>4424</v>
      </c>
      <c r="F240" s="276"/>
      <c r="G240" s="262"/>
      <c r="H240" s="293"/>
      <c r="I240" s="318" t="e">
        <f t="shared" si="3"/>
        <v>#REF!</v>
      </c>
    </row>
    <row r="241" spans="2:9" x14ac:dyDescent="0.3">
      <c r="B241" s="256"/>
      <c r="D241" s="257">
        <v>4425</v>
      </c>
      <c r="F241" s="276"/>
      <c r="G241" s="262"/>
      <c r="H241" s="293"/>
      <c r="I241" s="318" t="e">
        <f t="shared" si="3"/>
        <v>#REF!</v>
      </c>
    </row>
    <row r="242" spans="2:9" x14ac:dyDescent="0.3">
      <c r="B242" s="256"/>
      <c r="D242" s="257">
        <v>4426</v>
      </c>
      <c r="F242" s="276"/>
      <c r="G242" s="262"/>
      <c r="H242" s="293"/>
      <c r="I242" s="318" t="e">
        <f t="shared" si="3"/>
        <v>#REF!</v>
      </c>
    </row>
    <row r="243" spans="2:9" x14ac:dyDescent="0.3">
      <c r="B243" s="256"/>
      <c r="D243" s="257">
        <v>4427</v>
      </c>
      <c r="F243" s="276"/>
      <c r="G243" s="262"/>
      <c r="H243" s="293"/>
      <c r="I243" s="318" t="e">
        <f t="shared" si="3"/>
        <v>#REF!</v>
      </c>
    </row>
    <row r="244" spans="2:9" x14ac:dyDescent="0.3">
      <c r="B244" s="256"/>
      <c r="D244" s="257">
        <v>4428</v>
      </c>
      <c r="F244" s="276"/>
      <c r="G244" s="262"/>
      <c r="H244" s="293"/>
      <c r="I244" s="318" t="e">
        <f t="shared" si="3"/>
        <v>#REF!</v>
      </c>
    </row>
    <row r="245" spans="2:9" x14ac:dyDescent="0.3">
      <c r="B245" s="256"/>
      <c r="D245" s="257">
        <v>4429</v>
      </c>
      <c r="F245" s="276"/>
      <c r="G245" s="262"/>
      <c r="H245" s="293"/>
      <c r="I245" s="318" t="e">
        <f t="shared" si="3"/>
        <v>#REF!</v>
      </c>
    </row>
    <row r="246" spans="2:9" x14ac:dyDescent="0.3">
      <c r="B246" s="256"/>
      <c r="D246" s="257">
        <v>4430</v>
      </c>
      <c r="F246" s="276"/>
      <c r="G246" s="262"/>
      <c r="H246" s="293"/>
      <c r="I246" s="318" t="e">
        <f t="shared" si="3"/>
        <v>#REF!</v>
      </c>
    </row>
    <row r="247" spans="2:9" x14ac:dyDescent="0.3">
      <c r="B247" s="256"/>
      <c r="D247" s="257">
        <v>4431</v>
      </c>
      <c r="F247" s="276"/>
      <c r="G247" s="262"/>
      <c r="H247" s="293"/>
      <c r="I247" s="318" t="e">
        <f t="shared" si="3"/>
        <v>#REF!</v>
      </c>
    </row>
    <row r="248" spans="2:9" x14ac:dyDescent="0.3">
      <c r="B248" s="256"/>
      <c r="D248" s="257">
        <v>4432</v>
      </c>
      <c r="F248" s="276"/>
      <c r="G248" s="262"/>
      <c r="H248" s="293"/>
      <c r="I248" s="318" t="e">
        <f t="shared" si="3"/>
        <v>#REF!</v>
      </c>
    </row>
    <row r="249" spans="2:9" x14ac:dyDescent="0.3">
      <c r="B249" s="256"/>
      <c r="D249" s="257">
        <v>4433</v>
      </c>
      <c r="F249" s="276"/>
      <c r="G249" s="262"/>
      <c r="H249" s="293"/>
      <c r="I249" s="318" t="e">
        <f t="shared" si="3"/>
        <v>#REF!</v>
      </c>
    </row>
    <row r="250" spans="2:9" x14ac:dyDescent="0.3">
      <c r="B250" s="256"/>
      <c r="D250" s="257">
        <v>4434</v>
      </c>
      <c r="F250" s="276"/>
      <c r="G250" s="262"/>
      <c r="H250" s="293"/>
      <c r="I250" s="318" t="e">
        <f t="shared" si="3"/>
        <v>#REF!</v>
      </c>
    </row>
    <row r="251" spans="2:9" x14ac:dyDescent="0.3">
      <c r="B251" s="256"/>
      <c r="D251" s="257">
        <v>4435</v>
      </c>
      <c r="F251" s="276"/>
      <c r="G251" s="262"/>
      <c r="H251" s="293"/>
      <c r="I251" s="318" t="e">
        <f t="shared" si="3"/>
        <v>#REF!</v>
      </c>
    </row>
    <row r="252" spans="2:9" x14ac:dyDescent="0.3">
      <c r="B252" s="256"/>
      <c r="D252" s="257">
        <v>4436</v>
      </c>
      <c r="F252" s="276"/>
      <c r="G252" s="262"/>
      <c r="H252" s="293"/>
      <c r="I252" s="318" t="e">
        <f t="shared" si="3"/>
        <v>#REF!</v>
      </c>
    </row>
    <row r="253" spans="2:9" x14ac:dyDescent="0.3">
      <c r="B253" s="256"/>
      <c r="D253" s="257">
        <v>4437</v>
      </c>
      <c r="F253" s="276"/>
      <c r="G253" s="262"/>
      <c r="H253" s="293"/>
      <c r="I253" s="318" t="e">
        <f t="shared" si="3"/>
        <v>#REF!</v>
      </c>
    </row>
    <row r="254" spans="2:9" x14ac:dyDescent="0.3">
      <c r="B254" s="256"/>
      <c r="D254" s="257">
        <v>4438</v>
      </c>
      <c r="F254" s="276"/>
      <c r="G254" s="262"/>
      <c r="H254" s="293"/>
      <c r="I254" s="318" t="e">
        <f t="shared" si="3"/>
        <v>#REF!</v>
      </c>
    </row>
    <row r="255" spans="2:9" x14ac:dyDescent="0.3">
      <c r="B255" s="256"/>
      <c r="D255" s="257">
        <v>4439</v>
      </c>
      <c r="F255" s="276"/>
      <c r="G255" s="262"/>
      <c r="H255" s="293"/>
      <c r="I255" s="318" t="e">
        <f t="shared" si="3"/>
        <v>#REF!</v>
      </c>
    </row>
    <row r="256" spans="2:9" x14ac:dyDescent="0.3">
      <c r="B256" s="256"/>
      <c r="D256" s="257">
        <v>4440</v>
      </c>
      <c r="F256" s="276"/>
      <c r="G256" s="262"/>
      <c r="H256" s="293"/>
      <c r="I256" s="318" t="e">
        <f t="shared" si="3"/>
        <v>#REF!</v>
      </c>
    </row>
    <row r="257" spans="2:9" x14ac:dyDescent="0.3">
      <c r="B257" s="256"/>
      <c r="D257" s="257">
        <v>4441</v>
      </c>
      <c r="F257" s="276"/>
      <c r="G257" s="262"/>
      <c r="H257" s="293"/>
      <c r="I257" s="318" t="e">
        <f t="shared" si="3"/>
        <v>#REF!</v>
      </c>
    </row>
    <row r="258" spans="2:9" x14ac:dyDescent="0.3">
      <c r="B258" s="256"/>
      <c r="D258" s="257">
        <v>4442</v>
      </c>
      <c r="F258" s="276"/>
      <c r="G258" s="262"/>
      <c r="H258" s="293"/>
      <c r="I258" s="318" t="e">
        <f t="shared" si="3"/>
        <v>#REF!</v>
      </c>
    </row>
    <row r="259" spans="2:9" x14ac:dyDescent="0.3">
      <c r="B259" s="256"/>
      <c r="D259" s="257">
        <v>4443</v>
      </c>
      <c r="F259" s="276"/>
      <c r="G259" s="262"/>
      <c r="H259" s="293"/>
      <c r="I259" s="318" t="e">
        <f t="shared" si="3"/>
        <v>#REF!</v>
      </c>
    </row>
    <row r="260" spans="2:9" x14ac:dyDescent="0.3">
      <c r="B260" s="256"/>
      <c r="D260" s="257">
        <v>4444</v>
      </c>
      <c r="F260" s="276"/>
      <c r="G260" s="262"/>
      <c r="H260" s="294"/>
      <c r="I260" s="318" t="e">
        <f t="shared" si="3"/>
        <v>#REF!</v>
      </c>
    </row>
    <row r="261" spans="2:9" x14ac:dyDescent="0.3">
      <c r="B261" s="256"/>
      <c r="D261" s="257">
        <v>4445</v>
      </c>
      <c r="F261" s="276"/>
      <c r="G261" s="262"/>
      <c r="H261" s="293"/>
      <c r="I261" s="318" t="e">
        <f t="shared" si="3"/>
        <v>#REF!</v>
      </c>
    </row>
    <row r="262" spans="2:9" x14ac:dyDescent="0.3">
      <c r="B262" s="256"/>
      <c r="D262" s="257">
        <v>4446</v>
      </c>
      <c r="F262" s="276"/>
      <c r="G262" s="262"/>
      <c r="H262" s="293"/>
      <c r="I262" s="318" t="e">
        <f t="shared" si="3"/>
        <v>#REF!</v>
      </c>
    </row>
    <row r="263" spans="2:9" x14ac:dyDescent="0.3">
      <c r="B263" s="256"/>
      <c r="D263" s="257">
        <v>4447</v>
      </c>
      <c r="F263" s="276"/>
      <c r="G263" s="262"/>
      <c r="H263" s="294"/>
      <c r="I263" s="318" t="e">
        <f t="shared" si="3"/>
        <v>#REF!</v>
      </c>
    </row>
    <row r="264" spans="2:9" x14ac:dyDescent="0.3">
      <c r="B264" s="256"/>
      <c r="D264" s="257">
        <v>4448</v>
      </c>
      <c r="F264" s="276"/>
      <c r="G264" s="262"/>
      <c r="H264" s="293"/>
      <c r="I264" s="318" t="e">
        <f t="shared" si="3"/>
        <v>#REF!</v>
      </c>
    </row>
    <row r="265" spans="2:9" x14ac:dyDescent="0.3">
      <c r="B265" s="256"/>
      <c r="D265" s="257">
        <v>4449</v>
      </c>
      <c r="F265" s="276"/>
      <c r="G265" s="262"/>
      <c r="H265" s="294"/>
      <c r="I265" s="318" t="e">
        <f t="shared" ref="I265:I301" si="4">I264+G265-H265</f>
        <v>#REF!</v>
      </c>
    </row>
    <row r="266" spans="2:9" x14ac:dyDescent="0.3">
      <c r="B266" s="256"/>
      <c r="D266" s="257">
        <v>4450</v>
      </c>
      <c r="F266" s="276"/>
      <c r="G266" s="262"/>
      <c r="H266" s="293"/>
      <c r="I266" s="318" t="e">
        <f t="shared" si="4"/>
        <v>#REF!</v>
      </c>
    </row>
    <row r="267" spans="2:9" x14ac:dyDescent="0.3">
      <c r="B267" s="256"/>
      <c r="D267" s="257">
        <v>4451</v>
      </c>
      <c r="F267" s="276"/>
      <c r="G267" s="262"/>
      <c r="H267" s="293"/>
      <c r="I267" s="318" t="e">
        <f t="shared" si="4"/>
        <v>#REF!</v>
      </c>
    </row>
    <row r="268" spans="2:9" x14ac:dyDescent="0.3">
      <c r="B268" s="256"/>
      <c r="D268" s="257">
        <v>4452</v>
      </c>
      <c r="F268" s="276"/>
      <c r="G268" s="262"/>
      <c r="H268" s="293"/>
      <c r="I268" s="318" t="e">
        <f t="shared" si="4"/>
        <v>#REF!</v>
      </c>
    </row>
    <row r="269" spans="2:9" x14ac:dyDescent="0.3">
      <c r="B269" s="256"/>
      <c r="D269" s="257">
        <v>4453</v>
      </c>
      <c r="F269" s="276"/>
      <c r="G269" s="262"/>
      <c r="H269" s="293"/>
      <c r="I269" s="318" t="e">
        <f t="shared" si="4"/>
        <v>#REF!</v>
      </c>
    </row>
    <row r="270" spans="2:9" x14ac:dyDescent="0.3">
      <c r="B270" s="256"/>
      <c r="D270" s="257">
        <v>4454</v>
      </c>
      <c r="F270" s="276"/>
      <c r="G270" s="262"/>
      <c r="H270" s="294"/>
      <c r="I270" s="318" t="e">
        <f t="shared" si="4"/>
        <v>#REF!</v>
      </c>
    </row>
    <row r="271" spans="2:9" x14ac:dyDescent="0.3">
      <c r="B271" s="256"/>
      <c r="D271" s="257">
        <v>4455</v>
      </c>
      <c r="F271" s="276"/>
      <c r="G271" s="262"/>
      <c r="H271" s="293"/>
      <c r="I271" s="318" t="e">
        <f t="shared" si="4"/>
        <v>#REF!</v>
      </c>
    </row>
    <row r="272" spans="2:9" x14ac:dyDescent="0.3">
      <c r="B272" s="256"/>
      <c r="D272" s="257">
        <v>4456</v>
      </c>
      <c r="F272" s="276"/>
      <c r="G272" s="262"/>
      <c r="H272" s="293"/>
      <c r="I272" s="318" t="e">
        <f t="shared" si="4"/>
        <v>#REF!</v>
      </c>
    </row>
    <row r="273" spans="2:9" x14ac:dyDescent="0.3">
      <c r="B273" s="256"/>
      <c r="D273" s="257">
        <v>4457</v>
      </c>
      <c r="F273" s="276"/>
      <c r="G273" s="262"/>
      <c r="H273" s="293"/>
      <c r="I273" s="318" t="e">
        <f t="shared" si="4"/>
        <v>#REF!</v>
      </c>
    </row>
    <row r="274" spans="2:9" x14ac:dyDescent="0.3">
      <c r="B274" s="256"/>
      <c r="D274" s="257">
        <v>4458</v>
      </c>
      <c r="F274" s="276"/>
      <c r="G274" s="262"/>
      <c r="H274" s="293"/>
      <c r="I274" s="318" t="e">
        <f t="shared" si="4"/>
        <v>#REF!</v>
      </c>
    </row>
    <row r="275" spans="2:9" x14ac:dyDescent="0.3">
      <c r="B275" s="256"/>
      <c r="D275" s="257">
        <v>4459</v>
      </c>
      <c r="F275" s="276"/>
      <c r="G275" s="262"/>
      <c r="H275" s="293"/>
      <c r="I275" s="318" t="e">
        <f t="shared" si="4"/>
        <v>#REF!</v>
      </c>
    </row>
    <row r="276" spans="2:9" x14ac:dyDescent="0.3">
      <c r="B276" s="256"/>
      <c r="D276" s="257">
        <v>4460</v>
      </c>
      <c r="F276" s="276"/>
      <c r="G276" s="262"/>
      <c r="H276" s="293"/>
      <c r="I276" s="318" t="e">
        <f t="shared" si="4"/>
        <v>#REF!</v>
      </c>
    </row>
    <row r="277" spans="2:9" x14ac:dyDescent="0.3">
      <c r="B277" s="256"/>
      <c r="D277" s="257">
        <v>4461</v>
      </c>
      <c r="F277" s="276"/>
      <c r="G277" s="262"/>
      <c r="H277" s="293"/>
      <c r="I277" s="318" t="e">
        <f t="shared" si="4"/>
        <v>#REF!</v>
      </c>
    </row>
    <row r="278" spans="2:9" x14ac:dyDescent="0.3">
      <c r="B278" s="256"/>
      <c r="D278" s="257">
        <v>4462</v>
      </c>
      <c r="F278" s="276"/>
      <c r="G278" s="262"/>
      <c r="H278" s="293"/>
      <c r="I278" s="318" t="e">
        <f t="shared" si="4"/>
        <v>#REF!</v>
      </c>
    </row>
    <row r="279" spans="2:9" x14ac:dyDescent="0.3">
      <c r="B279" s="256"/>
      <c r="D279" s="257">
        <v>4463</v>
      </c>
      <c r="F279" s="276"/>
      <c r="G279" s="262"/>
      <c r="H279" s="293"/>
      <c r="I279" s="318" t="e">
        <f t="shared" si="4"/>
        <v>#REF!</v>
      </c>
    </row>
    <row r="280" spans="2:9" x14ac:dyDescent="0.3">
      <c r="B280" s="256"/>
      <c r="D280" s="257">
        <v>4464</v>
      </c>
      <c r="F280" s="276"/>
      <c r="G280" s="262"/>
      <c r="H280" s="293"/>
      <c r="I280" s="318" t="e">
        <f t="shared" si="4"/>
        <v>#REF!</v>
      </c>
    </row>
    <row r="281" spans="2:9" x14ac:dyDescent="0.3">
      <c r="B281" s="256"/>
      <c r="D281" s="257">
        <v>4465</v>
      </c>
      <c r="F281" s="276"/>
      <c r="G281" s="262"/>
      <c r="H281" s="293"/>
      <c r="I281" s="318" t="e">
        <f t="shared" si="4"/>
        <v>#REF!</v>
      </c>
    </row>
    <row r="282" spans="2:9" x14ac:dyDescent="0.3">
      <c r="B282" s="256"/>
      <c r="D282" s="257">
        <v>4466</v>
      </c>
      <c r="F282" s="276"/>
      <c r="G282" s="262"/>
      <c r="H282" s="293"/>
      <c r="I282" s="318" t="e">
        <f t="shared" si="4"/>
        <v>#REF!</v>
      </c>
    </row>
    <row r="283" spans="2:9" x14ac:dyDescent="0.3">
      <c r="B283" s="256"/>
      <c r="D283" s="257">
        <v>4467</v>
      </c>
      <c r="F283" s="276"/>
      <c r="G283" s="262"/>
      <c r="H283" s="293"/>
      <c r="I283" s="318" t="e">
        <f t="shared" si="4"/>
        <v>#REF!</v>
      </c>
    </row>
    <row r="284" spans="2:9" x14ac:dyDescent="0.3">
      <c r="B284" s="256"/>
      <c r="D284" s="257">
        <v>4468</v>
      </c>
      <c r="F284" s="276"/>
      <c r="G284" s="262"/>
      <c r="H284" s="293"/>
      <c r="I284" s="318" t="e">
        <f t="shared" si="4"/>
        <v>#REF!</v>
      </c>
    </row>
    <row r="285" spans="2:9" x14ac:dyDescent="0.3">
      <c r="B285" s="256"/>
      <c r="D285" s="257">
        <v>4469</v>
      </c>
      <c r="F285" s="276"/>
      <c r="G285" s="262"/>
      <c r="H285" s="293"/>
      <c r="I285" s="318" t="e">
        <f t="shared" si="4"/>
        <v>#REF!</v>
      </c>
    </row>
    <row r="286" spans="2:9" x14ac:dyDescent="0.3">
      <c r="B286" s="256"/>
      <c r="D286" s="257">
        <v>4470</v>
      </c>
      <c r="F286" s="276"/>
      <c r="G286" s="262"/>
      <c r="H286" s="294"/>
      <c r="I286" s="318" t="e">
        <f t="shared" si="4"/>
        <v>#REF!</v>
      </c>
    </row>
    <row r="287" spans="2:9" x14ac:dyDescent="0.3">
      <c r="B287" s="256"/>
      <c r="D287" s="257">
        <v>4471</v>
      </c>
      <c r="F287" s="276"/>
      <c r="G287" s="262"/>
      <c r="H287" s="293"/>
      <c r="I287" s="318" t="e">
        <f t="shared" si="4"/>
        <v>#REF!</v>
      </c>
    </row>
    <row r="288" spans="2:9" x14ac:dyDescent="0.3">
      <c r="B288" s="256"/>
      <c r="D288" s="257">
        <v>4472</v>
      </c>
      <c r="F288" s="276"/>
      <c r="G288" s="262"/>
      <c r="H288" s="293"/>
      <c r="I288" s="318" t="e">
        <f t="shared" si="4"/>
        <v>#REF!</v>
      </c>
    </row>
    <row r="289" spans="2:9" x14ac:dyDescent="0.3">
      <c r="B289" s="256"/>
      <c r="D289" s="257">
        <v>4473</v>
      </c>
      <c r="F289" s="276"/>
      <c r="G289" s="262"/>
      <c r="H289" s="293"/>
      <c r="I289" s="318" t="e">
        <f t="shared" si="4"/>
        <v>#REF!</v>
      </c>
    </row>
    <row r="290" spans="2:9" x14ac:dyDescent="0.3">
      <c r="B290" s="256"/>
      <c r="D290" s="257">
        <v>4474</v>
      </c>
      <c r="F290" s="276"/>
      <c r="G290" s="262"/>
      <c r="H290" s="293"/>
      <c r="I290" s="318" t="e">
        <f t="shared" si="4"/>
        <v>#REF!</v>
      </c>
    </row>
    <row r="291" spans="2:9" x14ac:dyDescent="0.3">
      <c r="B291" s="256"/>
      <c r="D291" s="257">
        <v>4475</v>
      </c>
      <c r="F291" s="276"/>
      <c r="G291" s="262"/>
      <c r="H291" s="293"/>
      <c r="I291" s="318" t="e">
        <f t="shared" si="4"/>
        <v>#REF!</v>
      </c>
    </row>
    <row r="292" spans="2:9" x14ac:dyDescent="0.3">
      <c r="B292" s="256"/>
      <c r="D292" s="257">
        <v>4476</v>
      </c>
      <c r="F292" s="276"/>
      <c r="G292" s="262"/>
      <c r="H292" s="293"/>
      <c r="I292" s="318" t="e">
        <f t="shared" si="4"/>
        <v>#REF!</v>
      </c>
    </row>
    <row r="293" spans="2:9" x14ac:dyDescent="0.3">
      <c r="B293" s="256"/>
      <c r="D293" s="257">
        <v>4477</v>
      </c>
      <c r="F293" s="276"/>
      <c r="G293" s="262"/>
      <c r="H293" s="293"/>
      <c r="I293" s="318" t="e">
        <f t="shared" si="4"/>
        <v>#REF!</v>
      </c>
    </row>
    <row r="294" spans="2:9" x14ac:dyDescent="0.3">
      <c r="B294" s="256"/>
      <c r="D294" s="257">
        <v>4478</v>
      </c>
      <c r="F294" s="276"/>
      <c r="G294" s="262"/>
      <c r="H294" s="293"/>
      <c r="I294" s="318" t="e">
        <f t="shared" si="4"/>
        <v>#REF!</v>
      </c>
    </row>
    <row r="295" spans="2:9" x14ac:dyDescent="0.3">
      <c r="B295" s="256"/>
      <c r="D295" s="257">
        <v>4479</v>
      </c>
      <c r="F295" s="276"/>
      <c r="G295" s="262"/>
      <c r="H295" s="293"/>
      <c r="I295" s="318" t="e">
        <f t="shared" si="4"/>
        <v>#REF!</v>
      </c>
    </row>
    <row r="296" spans="2:9" x14ac:dyDescent="0.3">
      <c r="B296" s="256"/>
      <c r="D296" s="257">
        <v>4480</v>
      </c>
      <c r="F296" s="276"/>
      <c r="G296" s="262"/>
      <c r="H296" s="293"/>
      <c r="I296" s="318" t="e">
        <f t="shared" si="4"/>
        <v>#REF!</v>
      </c>
    </row>
    <row r="297" spans="2:9" x14ac:dyDescent="0.3">
      <c r="B297" s="256"/>
      <c r="D297" s="257">
        <v>4481</v>
      </c>
      <c r="F297" s="276"/>
      <c r="G297" s="262"/>
      <c r="H297" s="293"/>
      <c r="I297" s="318" t="e">
        <f t="shared" si="4"/>
        <v>#REF!</v>
      </c>
    </row>
    <row r="298" spans="2:9" x14ac:dyDescent="0.3">
      <c r="B298" s="256"/>
      <c r="D298" s="257">
        <v>4482</v>
      </c>
      <c r="F298" s="276"/>
      <c r="G298" s="262"/>
      <c r="H298" s="293"/>
      <c r="I298" s="318" t="e">
        <f t="shared" si="4"/>
        <v>#REF!</v>
      </c>
    </row>
    <row r="299" spans="2:9" x14ac:dyDescent="0.3">
      <c r="B299" s="256"/>
      <c r="D299" s="257">
        <v>4483</v>
      </c>
      <c r="F299" s="276"/>
      <c r="G299" s="262"/>
      <c r="H299" s="293"/>
      <c r="I299" s="318" t="e">
        <f t="shared" si="4"/>
        <v>#REF!</v>
      </c>
    </row>
    <row r="300" spans="2:9" x14ac:dyDescent="0.3">
      <c r="B300" s="256"/>
      <c r="D300" s="257">
        <v>4484</v>
      </c>
      <c r="F300" s="276"/>
      <c r="G300" s="262"/>
      <c r="H300" s="293"/>
      <c r="I300" s="318" t="e">
        <f t="shared" si="4"/>
        <v>#REF!</v>
      </c>
    </row>
    <row r="301" spans="2:9" x14ac:dyDescent="0.3">
      <c r="B301" s="256"/>
      <c r="D301" s="257">
        <v>4485</v>
      </c>
      <c r="F301" s="274"/>
      <c r="G301" s="262"/>
      <c r="H301" s="293"/>
      <c r="I301" s="318" t="e">
        <f t="shared" si="4"/>
        <v>#REF!</v>
      </c>
    </row>
    <row r="310" spans="1:14" x14ac:dyDescent="0.3">
      <c r="B310" s="265"/>
      <c r="C310" s="265"/>
      <c r="E310" s="265"/>
      <c r="F310" s="264" t="s">
        <v>795</v>
      </c>
      <c r="G310" s="298">
        <f>SUM(G8:G309)</f>
        <v>7759850</v>
      </c>
      <c r="H310" s="298">
        <f>SUM(H8:H309)</f>
        <v>5994140</v>
      </c>
      <c r="I310" s="301" t="e">
        <f>G7+G310-H310</f>
        <v>#REF!</v>
      </c>
    </row>
    <row r="311" spans="1:14" x14ac:dyDescent="0.3">
      <c r="D311" s="263"/>
    </row>
    <row r="312" spans="1:14" x14ac:dyDescent="0.3">
      <c r="D312" s="263"/>
    </row>
    <row r="313" spans="1:14" x14ac:dyDescent="0.3">
      <c r="D313" s="263"/>
    </row>
    <row r="314" spans="1:14" s="244" customFormat="1" x14ac:dyDescent="0.3">
      <c r="A314" s="240"/>
      <c r="B314" s="266" t="s">
        <v>415</v>
      </c>
      <c r="C314" s="267"/>
      <c r="D314" s="263"/>
      <c r="E314" s="268"/>
      <c r="F314" s="269"/>
      <c r="G314" s="403" t="s">
        <v>792</v>
      </c>
      <c r="H314" s="403"/>
      <c r="I314" s="403"/>
      <c r="J314" s="282"/>
      <c r="K314" s="252"/>
      <c r="M314" s="240"/>
      <c r="N314" s="240"/>
    </row>
    <row r="315" spans="1:14" s="244" customFormat="1" x14ac:dyDescent="0.3">
      <c r="A315" s="240"/>
      <c r="B315" s="240"/>
      <c r="C315" s="241"/>
      <c r="D315" s="241"/>
      <c r="E315" s="240"/>
      <c r="F315" s="242"/>
      <c r="G315" s="243"/>
      <c r="H315" s="299"/>
      <c r="I315" s="302"/>
      <c r="J315" s="252"/>
      <c r="K315" s="252"/>
      <c r="M315" s="240"/>
      <c r="N315" s="240"/>
    </row>
    <row r="316" spans="1:14" s="244" customFormat="1" x14ac:dyDescent="0.3">
      <c r="A316" s="240"/>
      <c r="B316" s="240"/>
      <c r="C316" s="241"/>
      <c r="D316" s="267"/>
      <c r="E316" s="240"/>
      <c r="F316" s="242"/>
      <c r="G316" s="243"/>
      <c r="H316" s="299"/>
      <c r="I316" s="302"/>
      <c r="J316" s="252"/>
      <c r="K316" s="252"/>
      <c r="M316" s="240"/>
      <c r="N316" s="240"/>
    </row>
    <row r="317" spans="1:14" s="244" customFormat="1" x14ac:dyDescent="0.3">
      <c r="A317" s="240"/>
      <c r="B317" s="240"/>
      <c r="C317" s="241"/>
      <c r="D317" s="241"/>
      <c r="E317" s="240"/>
      <c r="F317" s="242"/>
      <c r="G317" s="243"/>
      <c r="H317" s="299"/>
      <c r="I317" s="302"/>
      <c r="J317" s="252"/>
      <c r="K317" s="252"/>
      <c r="M317" s="240"/>
      <c r="N317" s="240"/>
    </row>
    <row r="318" spans="1:14" s="244" customFormat="1" x14ac:dyDescent="0.3">
      <c r="A318" s="240"/>
      <c r="B318" s="240"/>
      <c r="C318" s="241"/>
      <c r="D318" s="241"/>
      <c r="E318" s="240"/>
      <c r="F318" s="270"/>
      <c r="G318" s="243"/>
      <c r="H318" s="299"/>
      <c r="I318" s="302"/>
      <c r="J318" s="252"/>
      <c r="K318" s="252"/>
      <c r="M318" s="240"/>
      <c r="N318" s="240"/>
    </row>
    <row r="319" spans="1:14" s="244" customFormat="1" x14ac:dyDescent="0.3">
      <c r="A319" s="240"/>
      <c r="B319" s="271" t="s">
        <v>793</v>
      </c>
      <c r="C319" s="272"/>
      <c r="D319" s="241"/>
      <c r="E319" s="271"/>
      <c r="F319" s="242"/>
      <c r="G319" s="248" t="s">
        <v>169</v>
      </c>
      <c r="H319" s="299"/>
      <c r="I319" s="302"/>
      <c r="J319" s="252"/>
      <c r="K319" s="252"/>
      <c r="M319" s="240"/>
      <c r="N319" s="240"/>
    </row>
    <row r="11616" spans="1:18" s="243" customFormat="1" x14ac:dyDescent="0.3">
      <c r="A11616" s="240"/>
      <c r="B11616" s="240"/>
      <c r="C11616" s="241"/>
      <c r="D11616" s="241"/>
      <c r="E11616" s="240"/>
      <c r="F11616" s="242" t="s">
        <v>791</v>
      </c>
      <c r="H11616" s="299"/>
      <c r="I11616" s="300"/>
      <c r="J11616" s="244"/>
      <c r="K11616" s="240"/>
      <c r="L11616" s="244"/>
      <c r="M11616" s="240"/>
      <c r="N11616" s="240"/>
      <c r="O11616" s="240"/>
      <c r="P11616" s="240"/>
      <c r="Q11616" s="240"/>
      <c r="R11616" s="240"/>
    </row>
  </sheetData>
  <autoFilter ref="A7:I301" xr:uid="{00000000-0009-0000-0000-000006000000}"/>
  <mergeCells count="3">
    <mergeCell ref="A3:H3"/>
    <mergeCell ref="A5:I5"/>
    <mergeCell ref="G314:I3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W11616"/>
  <sheetViews>
    <sheetView topLeftCell="A184" zoomScale="90" zoomScaleNormal="90" workbookViewId="0">
      <selection activeCell="H130" sqref="H130"/>
    </sheetView>
  </sheetViews>
  <sheetFormatPr baseColWidth="10" defaultColWidth="11.42578125" defaultRowHeight="16.5" x14ac:dyDescent="0.3"/>
  <cols>
    <col min="1" max="1" width="4.28515625" style="240" customWidth="1"/>
    <col min="2" max="2" width="14.28515625" style="240" bestFit="1" customWidth="1"/>
    <col min="3" max="3" width="14.28515625" style="241" hidden="1" customWidth="1"/>
    <col min="4" max="4" width="14.28515625" style="241" customWidth="1"/>
    <col min="5" max="5" width="11.85546875" style="240" hidden="1" customWidth="1"/>
    <col min="6" max="6" width="108.28515625" style="242" customWidth="1"/>
    <col min="7" max="7" width="20.28515625" style="243" bestFit="1" customWidth="1"/>
    <col min="8" max="8" width="19" style="299" bestFit="1" customWidth="1"/>
    <col min="9" max="9" width="15.85546875" style="300" customWidth="1"/>
    <col min="10" max="10" width="23.140625" style="244" customWidth="1"/>
    <col min="11" max="11" width="24.5703125" style="240" customWidth="1"/>
    <col min="12" max="12" width="19.42578125" style="244" customWidth="1"/>
    <col min="13" max="13" width="12.85546875" style="240" customWidth="1"/>
    <col min="14" max="16384" width="11.42578125" style="240"/>
  </cols>
  <sheetData>
    <row r="3" spans="1:14" x14ac:dyDescent="0.3">
      <c r="A3" s="401" t="s">
        <v>901</v>
      </c>
      <c r="B3" s="401"/>
      <c r="C3" s="401"/>
      <c r="D3" s="401"/>
      <c r="E3" s="401"/>
      <c r="F3" s="401"/>
      <c r="G3" s="401"/>
      <c r="H3" s="401"/>
      <c r="N3" s="245"/>
    </row>
    <row r="4" spans="1:14" x14ac:dyDescent="0.3">
      <c r="A4" s="280"/>
      <c r="B4" s="280"/>
      <c r="C4" s="246"/>
      <c r="D4" s="246"/>
      <c r="E4" s="280"/>
      <c r="F4" s="247"/>
      <c r="G4" s="248"/>
      <c r="H4" s="290"/>
      <c r="N4" s="245"/>
    </row>
    <row r="5" spans="1:14" ht="21" customHeight="1" x14ac:dyDescent="0.3">
      <c r="A5" s="402"/>
      <c r="B5" s="402"/>
      <c r="C5" s="402"/>
      <c r="D5" s="402"/>
      <c r="E5" s="402"/>
      <c r="F5" s="402"/>
      <c r="G5" s="402"/>
      <c r="H5" s="402"/>
      <c r="I5" s="402"/>
      <c r="J5" s="282"/>
      <c r="K5" s="281"/>
      <c r="N5" s="245"/>
    </row>
    <row r="6" spans="1:14" ht="27.75" customHeight="1" x14ac:dyDescent="0.3">
      <c r="A6" s="249" t="s">
        <v>0</v>
      </c>
      <c r="B6" s="249" t="s">
        <v>1</v>
      </c>
      <c r="C6" s="277"/>
      <c r="D6" s="250"/>
      <c r="E6" s="279"/>
      <c r="F6" s="251" t="s">
        <v>2</v>
      </c>
      <c r="G6" s="275" t="s">
        <v>3</v>
      </c>
      <c r="H6" s="291" t="s">
        <v>4</v>
      </c>
      <c r="I6" s="291" t="s">
        <v>5</v>
      </c>
      <c r="J6" s="252"/>
      <c r="K6" s="253"/>
      <c r="M6" s="254"/>
      <c r="N6" s="245"/>
    </row>
    <row r="7" spans="1:14" x14ac:dyDescent="0.3">
      <c r="A7" s="255"/>
      <c r="B7" s="256"/>
      <c r="C7" s="278"/>
      <c r="D7" s="257"/>
      <c r="E7" s="261"/>
      <c r="F7" s="258" t="s">
        <v>7</v>
      </c>
      <c r="G7" s="262" t="e">
        <f>+'JUILLET 2023 (2)'!I310</f>
        <v>#REF!</v>
      </c>
      <c r="H7" s="292"/>
      <c r="I7" s="301" t="e">
        <f>+G7</f>
        <v>#REF!</v>
      </c>
      <c r="J7" s="304"/>
      <c r="K7" s="260"/>
      <c r="M7" s="254"/>
      <c r="N7" s="245"/>
    </row>
    <row r="8" spans="1:14" x14ac:dyDescent="0.3">
      <c r="B8" s="256">
        <v>45139</v>
      </c>
      <c r="D8" s="257">
        <v>4362</v>
      </c>
      <c r="F8" s="276" t="s">
        <v>904</v>
      </c>
      <c r="G8" s="262"/>
      <c r="H8" s="293">
        <v>20000</v>
      </c>
      <c r="I8" s="301" t="e">
        <f>I7+G8-H8</f>
        <v>#REF!</v>
      </c>
    </row>
    <row r="9" spans="1:14" x14ac:dyDescent="0.3">
      <c r="B9" s="256">
        <v>45139</v>
      </c>
      <c r="D9" s="257">
        <v>4363</v>
      </c>
      <c r="F9" s="276"/>
      <c r="G9" s="259"/>
      <c r="H9" s="293"/>
      <c r="I9" s="301" t="e">
        <f t="shared" ref="I9:I72" si="0">I8+G9-H9</f>
        <v>#REF!</v>
      </c>
    </row>
    <row r="10" spans="1:14" x14ac:dyDescent="0.3">
      <c r="B10" s="256">
        <v>45139</v>
      </c>
      <c r="D10" s="257">
        <v>4364</v>
      </c>
      <c r="F10" s="258" t="s">
        <v>905</v>
      </c>
      <c r="G10" s="259"/>
      <c r="H10" s="293">
        <v>58000</v>
      </c>
      <c r="I10" s="301" t="e">
        <f t="shared" si="0"/>
        <v>#REF!</v>
      </c>
    </row>
    <row r="11" spans="1:14" x14ac:dyDescent="0.3">
      <c r="B11" s="256">
        <v>45139</v>
      </c>
      <c r="D11" s="257">
        <v>4365</v>
      </c>
      <c r="F11" s="276" t="s">
        <v>1118</v>
      </c>
      <c r="G11" s="262"/>
      <c r="H11" s="293">
        <v>50000</v>
      </c>
      <c r="I11" s="301" t="e">
        <f t="shared" si="0"/>
        <v>#REF!</v>
      </c>
    </row>
    <row r="12" spans="1:14" x14ac:dyDescent="0.3">
      <c r="B12" s="256">
        <v>45139</v>
      </c>
      <c r="D12" s="257">
        <v>4366</v>
      </c>
      <c r="F12" s="276" t="s">
        <v>907</v>
      </c>
      <c r="G12" s="262"/>
      <c r="H12" s="293">
        <v>4000</v>
      </c>
      <c r="I12" s="301" t="e">
        <f t="shared" si="0"/>
        <v>#REF!</v>
      </c>
    </row>
    <row r="13" spans="1:14" ht="33" x14ac:dyDescent="0.3">
      <c r="B13" s="256">
        <v>45139</v>
      </c>
      <c r="D13" s="257">
        <v>4367</v>
      </c>
      <c r="F13" s="276" t="s">
        <v>1146</v>
      </c>
      <c r="G13" s="262"/>
      <c r="H13" s="294">
        <v>17900</v>
      </c>
      <c r="I13" s="301" t="e">
        <f t="shared" si="0"/>
        <v>#REF!</v>
      </c>
    </row>
    <row r="14" spans="1:14" x14ac:dyDescent="0.3">
      <c r="B14" s="256">
        <v>45139</v>
      </c>
      <c r="D14" s="257">
        <v>4368</v>
      </c>
      <c r="F14" s="276" t="s">
        <v>909</v>
      </c>
      <c r="G14" s="262"/>
      <c r="H14" s="294">
        <v>2000</v>
      </c>
      <c r="I14" s="301" t="e">
        <f t="shared" si="0"/>
        <v>#REF!</v>
      </c>
    </row>
    <row r="15" spans="1:14" x14ac:dyDescent="0.3">
      <c r="B15" s="256">
        <v>45140</v>
      </c>
      <c r="D15" s="257">
        <v>4369</v>
      </c>
      <c r="F15" s="276" t="s">
        <v>910</v>
      </c>
      <c r="G15" s="262">
        <v>9750</v>
      </c>
      <c r="H15" s="296"/>
      <c r="I15" s="301" t="e">
        <f t="shared" si="0"/>
        <v>#REF!</v>
      </c>
    </row>
    <row r="16" spans="1:14" x14ac:dyDescent="0.3">
      <c r="B16" s="256">
        <v>45140</v>
      </c>
      <c r="D16" s="257">
        <v>4370</v>
      </c>
      <c r="F16" s="276" t="s">
        <v>796</v>
      </c>
      <c r="G16" s="262"/>
      <c r="H16" s="293"/>
      <c r="I16" s="301" t="e">
        <f t="shared" si="0"/>
        <v>#REF!</v>
      </c>
    </row>
    <row r="17" spans="2:9" x14ac:dyDescent="0.3">
      <c r="B17" s="256">
        <v>45140</v>
      </c>
      <c r="D17" s="257">
        <v>4371</v>
      </c>
      <c r="F17" s="276" t="s">
        <v>1119</v>
      </c>
      <c r="G17" s="262"/>
      <c r="H17" s="293">
        <v>140000</v>
      </c>
      <c r="I17" s="301" t="e">
        <f t="shared" si="0"/>
        <v>#REF!</v>
      </c>
    </row>
    <row r="18" spans="2:9" x14ac:dyDescent="0.3">
      <c r="B18" s="256">
        <v>45140</v>
      </c>
      <c r="D18" s="257">
        <v>4372</v>
      </c>
      <c r="F18" s="276" t="s">
        <v>912</v>
      </c>
      <c r="G18" s="262"/>
      <c r="H18" s="294">
        <v>100000</v>
      </c>
      <c r="I18" s="301" t="e">
        <f t="shared" si="0"/>
        <v>#REF!</v>
      </c>
    </row>
    <row r="19" spans="2:9" x14ac:dyDescent="0.3">
      <c r="B19" s="256">
        <v>45140</v>
      </c>
      <c r="D19" s="257">
        <v>4373</v>
      </c>
      <c r="F19" s="276" t="s">
        <v>1120</v>
      </c>
      <c r="G19" s="262"/>
      <c r="H19" s="293">
        <v>50000</v>
      </c>
      <c r="I19" s="301" t="e">
        <f t="shared" si="0"/>
        <v>#REF!</v>
      </c>
    </row>
    <row r="20" spans="2:9" x14ac:dyDescent="0.3">
      <c r="B20" s="256">
        <v>45141</v>
      </c>
      <c r="D20" s="257">
        <v>4374</v>
      </c>
      <c r="F20" s="276" t="s">
        <v>914</v>
      </c>
      <c r="G20" s="262"/>
      <c r="H20" s="294">
        <v>20000</v>
      </c>
      <c r="I20" s="301" t="e">
        <f t="shared" si="0"/>
        <v>#REF!</v>
      </c>
    </row>
    <row r="21" spans="2:9" x14ac:dyDescent="0.3">
      <c r="B21" s="256">
        <v>45141</v>
      </c>
      <c r="D21" s="257">
        <v>4375</v>
      </c>
      <c r="F21" s="276" t="s">
        <v>915</v>
      </c>
      <c r="G21" s="262"/>
      <c r="H21" s="293">
        <v>15000</v>
      </c>
      <c r="I21" s="301" t="e">
        <f t="shared" si="0"/>
        <v>#REF!</v>
      </c>
    </row>
    <row r="22" spans="2:9" x14ac:dyDescent="0.3">
      <c r="B22" s="256">
        <v>45141</v>
      </c>
      <c r="D22" s="257">
        <v>4376</v>
      </c>
      <c r="F22" s="276" t="s">
        <v>1121</v>
      </c>
      <c r="G22" s="262"/>
      <c r="H22" s="294">
        <v>39000</v>
      </c>
      <c r="I22" s="301" t="e">
        <f t="shared" si="0"/>
        <v>#REF!</v>
      </c>
    </row>
    <row r="23" spans="2:9" ht="33" x14ac:dyDescent="0.3">
      <c r="B23" s="256">
        <v>45141</v>
      </c>
      <c r="D23" s="257">
        <v>4377</v>
      </c>
      <c r="F23" s="276" t="s">
        <v>917</v>
      </c>
      <c r="G23" s="262"/>
      <c r="H23" s="294">
        <v>10000</v>
      </c>
      <c r="I23" s="301" t="e">
        <f t="shared" si="0"/>
        <v>#REF!</v>
      </c>
    </row>
    <row r="24" spans="2:9" ht="33" x14ac:dyDescent="0.3">
      <c r="B24" s="256">
        <v>45141</v>
      </c>
      <c r="D24" s="257">
        <v>4378</v>
      </c>
      <c r="F24" s="276" t="s">
        <v>1122</v>
      </c>
      <c r="G24" s="262"/>
      <c r="H24" s="294">
        <v>5000</v>
      </c>
      <c r="I24" s="301" t="e">
        <f t="shared" si="0"/>
        <v>#REF!</v>
      </c>
    </row>
    <row r="25" spans="2:9" ht="33" x14ac:dyDescent="0.3">
      <c r="B25" s="256">
        <v>45141</v>
      </c>
      <c r="D25" s="257">
        <v>4379</v>
      </c>
      <c r="F25" s="276" t="s">
        <v>1123</v>
      </c>
      <c r="G25" s="262"/>
      <c r="H25" s="294">
        <v>4000</v>
      </c>
      <c r="I25" s="301" t="e">
        <f t="shared" si="0"/>
        <v>#REF!</v>
      </c>
    </row>
    <row r="26" spans="2:9" x14ac:dyDescent="0.3">
      <c r="B26" s="256">
        <v>45141</v>
      </c>
      <c r="D26" s="257">
        <v>4380</v>
      </c>
      <c r="F26" s="276" t="s">
        <v>1124</v>
      </c>
      <c r="G26" s="262"/>
      <c r="H26" s="293">
        <v>2000</v>
      </c>
      <c r="I26" s="301" t="e">
        <f t="shared" si="0"/>
        <v>#REF!</v>
      </c>
    </row>
    <row r="27" spans="2:9" ht="33" x14ac:dyDescent="0.3">
      <c r="B27" s="256">
        <v>45141</v>
      </c>
      <c r="D27" s="257">
        <v>4381</v>
      </c>
      <c r="F27" s="276" t="s">
        <v>1125</v>
      </c>
      <c r="G27" s="262"/>
      <c r="H27" s="294">
        <v>10000</v>
      </c>
      <c r="I27" s="301" t="e">
        <f t="shared" si="0"/>
        <v>#REF!</v>
      </c>
    </row>
    <row r="28" spans="2:9" x14ac:dyDescent="0.3">
      <c r="B28" s="256">
        <v>45141</v>
      </c>
      <c r="D28" s="257">
        <v>4382</v>
      </c>
      <c r="F28" s="276" t="s">
        <v>1126</v>
      </c>
      <c r="G28" s="262"/>
      <c r="H28" s="293">
        <v>70000</v>
      </c>
      <c r="I28" s="301" t="e">
        <f t="shared" si="0"/>
        <v>#REF!</v>
      </c>
    </row>
    <row r="29" spans="2:9" ht="33" x14ac:dyDescent="0.3">
      <c r="B29" s="256">
        <v>45141</v>
      </c>
      <c r="D29" s="257">
        <v>4383</v>
      </c>
      <c r="F29" s="276" t="s">
        <v>1127</v>
      </c>
      <c r="G29" s="262"/>
      <c r="H29" s="293">
        <f>2500-2500</f>
        <v>0</v>
      </c>
      <c r="I29" s="301" t="e">
        <f t="shared" si="0"/>
        <v>#REF!</v>
      </c>
    </row>
    <row r="30" spans="2:9" x14ac:dyDescent="0.3">
      <c r="B30" s="256">
        <v>45141</v>
      </c>
      <c r="D30" s="257">
        <v>4384</v>
      </c>
      <c r="F30" s="276" t="s">
        <v>923</v>
      </c>
      <c r="G30" s="262"/>
      <c r="H30" s="293">
        <v>65000</v>
      </c>
      <c r="I30" s="301" t="e">
        <f t="shared" si="0"/>
        <v>#REF!</v>
      </c>
    </row>
    <row r="31" spans="2:9" ht="17.25" customHeight="1" x14ac:dyDescent="0.3">
      <c r="B31" s="256">
        <v>45141</v>
      </c>
      <c r="D31" s="257">
        <v>4385</v>
      </c>
      <c r="F31" s="276" t="s">
        <v>924</v>
      </c>
      <c r="G31" s="262"/>
      <c r="H31" s="293">
        <v>65000</v>
      </c>
      <c r="I31" s="301" t="e">
        <f t="shared" si="0"/>
        <v>#REF!</v>
      </c>
    </row>
    <row r="32" spans="2:9" x14ac:dyDescent="0.3">
      <c r="B32" s="256">
        <v>45141</v>
      </c>
      <c r="D32" s="257">
        <v>4386</v>
      </c>
      <c r="F32" s="276" t="s">
        <v>925</v>
      </c>
      <c r="G32" s="262"/>
      <c r="H32" s="293">
        <v>65000</v>
      </c>
      <c r="I32" s="301" t="e">
        <f t="shared" si="0"/>
        <v>#REF!</v>
      </c>
    </row>
    <row r="33" spans="2:9" x14ac:dyDescent="0.3">
      <c r="B33" s="256">
        <v>45141</v>
      </c>
      <c r="D33" s="257">
        <v>4387</v>
      </c>
      <c r="F33" s="276" t="s">
        <v>926</v>
      </c>
      <c r="G33" s="262"/>
      <c r="H33" s="293">
        <v>94000</v>
      </c>
      <c r="I33" s="301" t="e">
        <f t="shared" si="0"/>
        <v>#REF!</v>
      </c>
    </row>
    <row r="34" spans="2:9" x14ac:dyDescent="0.3">
      <c r="B34" s="256">
        <v>45141</v>
      </c>
      <c r="D34" s="257">
        <v>4388</v>
      </c>
      <c r="F34" s="276" t="s">
        <v>868</v>
      </c>
      <c r="G34" s="262"/>
      <c r="H34" s="293">
        <v>60600</v>
      </c>
      <c r="I34" s="301" t="e">
        <f t="shared" si="0"/>
        <v>#REF!</v>
      </c>
    </row>
    <row r="35" spans="2:9" x14ac:dyDescent="0.3">
      <c r="B35" s="256">
        <v>45141</v>
      </c>
      <c r="D35" s="257">
        <v>4389</v>
      </c>
      <c r="F35" s="276" t="s">
        <v>927</v>
      </c>
      <c r="G35" s="262"/>
      <c r="H35" s="293">
        <v>80800</v>
      </c>
      <c r="I35" s="301" t="e">
        <f t="shared" si="0"/>
        <v>#REF!</v>
      </c>
    </row>
    <row r="36" spans="2:9" x14ac:dyDescent="0.3">
      <c r="B36" s="256">
        <v>45141</v>
      </c>
      <c r="D36" s="257">
        <v>4390</v>
      </c>
      <c r="F36" s="276" t="s">
        <v>928</v>
      </c>
      <c r="G36" s="262"/>
      <c r="H36" s="294">
        <v>101000</v>
      </c>
      <c r="I36" s="301" t="e">
        <f t="shared" si="0"/>
        <v>#REF!</v>
      </c>
    </row>
    <row r="37" spans="2:9" x14ac:dyDescent="0.3">
      <c r="B37" s="256">
        <v>45141</v>
      </c>
      <c r="D37" s="257">
        <v>4391</v>
      </c>
      <c r="F37" s="276" t="s">
        <v>865</v>
      </c>
      <c r="G37" s="262"/>
      <c r="H37" s="294">
        <v>101000</v>
      </c>
      <c r="I37" s="301" t="e">
        <f t="shared" si="0"/>
        <v>#REF!</v>
      </c>
    </row>
    <row r="38" spans="2:9" x14ac:dyDescent="0.3">
      <c r="B38" s="256">
        <v>45141</v>
      </c>
      <c r="D38" s="257">
        <v>4392</v>
      </c>
      <c r="F38" s="276" t="s">
        <v>864</v>
      </c>
      <c r="G38" s="262"/>
      <c r="H38" s="294">
        <v>80800</v>
      </c>
      <c r="I38" s="301" t="e">
        <f t="shared" si="0"/>
        <v>#REF!</v>
      </c>
    </row>
    <row r="39" spans="2:9" x14ac:dyDescent="0.3">
      <c r="B39" s="256">
        <v>45141</v>
      </c>
      <c r="D39" s="257">
        <v>4393</v>
      </c>
      <c r="F39" s="276" t="s">
        <v>798</v>
      </c>
      <c r="G39" s="262"/>
      <c r="H39" s="294">
        <v>90900</v>
      </c>
      <c r="I39" s="301" t="e">
        <f t="shared" si="0"/>
        <v>#REF!</v>
      </c>
    </row>
    <row r="40" spans="2:9" x14ac:dyDescent="0.3">
      <c r="B40" s="256">
        <v>45141</v>
      </c>
      <c r="D40" s="257">
        <v>4394</v>
      </c>
      <c r="F40" s="276" t="s">
        <v>929</v>
      </c>
      <c r="G40" s="262"/>
      <c r="H40" s="293">
        <v>20200</v>
      </c>
      <c r="I40" s="301" t="e">
        <f t="shared" si="0"/>
        <v>#REF!</v>
      </c>
    </row>
    <row r="41" spans="2:9" x14ac:dyDescent="0.3">
      <c r="B41" s="256">
        <v>45141</v>
      </c>
      <c r="D41" s="257">
        <v>4395</v>
      </c>
      <c r="F41" s="276" t="s">
        <v>930</v>
      </c>
      <c r="G41" s="262"/>
      <c r="H41" s="293">
        <v>56000</v>
      </c>
      <c r="I41" s="301" t="e">
        <f t="shared" si="0"/>
        <v>#REF!</v>
      </c>
    </row>
    <row r="42" spans="2:9" x14ac:dyDescent="0.3">
      <c r="B42" s="256">
        <v>45141</v>
      </c>
      <c r="D42" s="257">
        <v>4396</v>
      </c>
      <c r="F42" s="276" t="s">
        <v>931</v>
      </c>
      <c r="G42" s="262"/>
      <c r="H42" s="293">
        <v>69000</v>
      </c>
      <c r="I42" s="301" t="e">
        <f t="shared" si="0"/>
        <v>#REF!</v>
      </c>
    </row>
    <row r="43" spans="2:9" ht="33" x14ac:dyDescent="0.3">
      <c r="B43" s="256">
        <v>45141</v>
      </c>
      <c r="D43" s="257">
        <v>4397</v>
      </c>
      <c r="F43" s="276" t="s">
        <v>1128</v>
      </c>
      <c r="G43" s="262"/>
      <c r="H43" s="293">
        <v>56000</v>
      </c>
      <c r="I43" s="301" t="e">
        <f t="shared" si="0"/>
        <v>#REF!</v>
      </c>
    </row>
    <row r="44" spans="2:9" x14ac:dyDescent="0.3">
      <c r="B44" s="256">
        <v>45141</v>
      </c>
      <c r="D44" s="257">
        <v>4398</v>
      </c>
      <c r="F44" s="276" t="s">
        <v>1129</v>
      </c>
      <c r="G44" s="262"/>
      <c r="H44" s="294">
        <v>64000</v>
      </c>
      <c r="I44" s="301" t="e">
        <f t="shared" si="0"/>
        <v>#REF!</v>
      </c>
    </row>
    <row r="45" spans="2:9" x14ac:dyDescent="0.3">
      <c r="B45" s="256">
        <v>45141</v>
      </c>
      <c r="D45" s="257">
        <v>4399</v>
      </c>
      <c r="F45" s="276" t="s">
        <v>1130</v>
      </c>
      <c r="G45" s="262"/>
      <c r="H45" s="294">
        <v>15500</v>
      </c>
      <c r="I45" s="301" t="e">
        <f t="shared" si="0"/>
        <v>#REF!</v>
      </c>
    </row>
    <row r="46" spans="2:9" x14ac:dyDescent="0.3">
      <c r="B46" s="256">
        <v>45141</v>
      </c>
      <c r="D46" s="257">
        <v>4400</v>
      </c>
      <c r="F46" s="276" t="s">
        <v>1131</v>
      </c>
      <c r="G46" s="262"/>
      <c r="H46" s="294">
        <v>11000</v>
      </c>
      <c r="I46" s="301" t="e">
        <f t="shared" si="0"/>
        <v>#REF!</v>
      </c>
    </row>
    <row r="47" spans="2:9" x14ac:dyDescent="0.3">
      <c r="B47" s="256">
        <v>45141</v>
      </c>
      <c r="D47" s="257">
        <v>4401</v>
      </c>
      <c r="F47" s="276" t="s">
        <v>936</v>
      </c>
      <c r="G47" s="262"/>
      <c r="H47" s="294">
        <v>200000</v>
      </c>
      <c r="I47" s="301" t="e">
        <f t="shared" si="0"/>
        <v>#REF!</v>
      </c>
    </row>
    <row r="48" spans="2:9" ht="33" x14ac:dyDescent="0.3">
      <c r="B48" s="256">
        <v>45141</v>
      </c>
      <c r="D48" s="257">
        <v>4402</v>
      </c>
      <c r="F48" s="276" t="s">
        <v>937</v>
      </c>
      <c r="G48" s="262"/>
      <c r="H48" s="294">
        <v>97650</v>
      </c>
      <c r="I48" s="301" t="e">
        <f t="shared" si="0"/>
        <v>#REF!</v>
      </c>
    </row>
    <row r="49" spans="2:23" ht="33" x14ac:dyDescent="0.3">
      <c r="B49" s="256">
        <v>45141</v>
      </c>
      <c r="D49" s="257">
        <v>4403</v>
      </c>
      <c r="F49" s="276" t="s">
        <v>1132</v>
      </c>
      <c r="G49" s="262"/>
      <c r="H49" s="294">
        <v>24000</v>
      </c>
      <c r="I49" s="301" t="e">
        <f t="shared" si="0"/>
        <v>#REF!</v>
      </c>
    </row>
    <row r="50" spans="2:23" x14ac:dyDescent="0.3">
      <c r="B50" s="256">
        <v>45141</v>
      </c>
      <c r="D50" s="257">
        <v>4404</v>
      </c>
      <c r="F50" s="276" t="s">
        <v>939</v>
      </c>
      <c r="G50" s="262"/>
      <c r="H50" s="294">
        <v>150000</v>
      </c>
      <c r="I50" s="301" t="e">
        <f t="shared" si="0"/>
        <v>#REF!</v>
      </c>
    </row>
    <row r="51" spans="2:23" ht="33" x14ac:dyDescent="0.3">
      <c r="B51" s="256">
        <v>45141</v>
      </c>
      <c r="D51" s="257">
        <v>4405</v>
      </c>
      <c r="F51" s="276" t="s">
        <v>1133</v>
      </c>
      <c r="G51" s="262"/>
      <c r="H51" s="294">
        <v>4000</v>
      </c>
      <c r="I51" s="301" t="e">
        <f t="shared" si="0"/>
        <v>#REF!</v>
      </c>
    </row>
    <row r="52" spans="2:23" x14ac:dyDescent="0.3">
      <c r="B52" s="256">
        <v>45141</v>
      </c>
      <c r="D52" s="257">
        <v>4406</v>
      </c>
      <c r="F52" s="276" t="s">
        <v>796</v>
      </c>
      <c r="G52" s="262"/>
      <c r="H52" s="294"/>
      <c r="I52" s="301" t="e">
        <f t="shared" si="0"/>
        <v>#REF!</v>
      </c>
    </row>
    <row r="53" spans="2:23" ht="33" x14ac:dyDescent="0.3">
      <c r="B53" s="256">
        <v>45142</v>
      </c>
      <c r="D53" s="257">
        <v>4407</v>
      </c>
      <c r="F53" s="276" t="s">
        <v>1134</v>
      </c>
      <c r="G53" s="262"/>
      <c r="H53" s="294">
        <v>2000</v>
      </c>
      <c r="I53" s="301" t="e">
        <f t="shared" si="0"/>
        <v>#REF!</v>
      </c>
    </row>
    <row r="54" spans="2:23" x14ac:dyDescent="0.3">
      <c r="B54" s="256">
        <v>45142</v>
      </c>
      <c r="D54" s="257">
        <v>4408</v>
      </c>
      <c r="F54" s="276" t="s">
        <v>1135</v>
      </c>
      <c r="G54" s="262"/>
      <c r="H54" s="294">
        <v>2000</v>
      </c>
      <c r="I54" s="301" t="e">
        <f t="shared" si="0"/>
        <v>#REF!</v>
      </c>
    </row>
    <row r="55" spans="2:23" x14ac:dyDescent="0.3">
      <c r="B55" s="256">
        <v>45142</v>
      </c>
      <c r="D55" s="257">
        <v>4409</v>
      </c>
      <c r="F55" s="276" t="s">
        <v>796</v>
      </c>
      <c r="G55" s="262"/>
      <c r="H55" s="294"/>
      <c r="I55" s="301" t="e">
        <f t="shared" si="0"/>
        <v>#REF!</v>
      </c>
    </row>
    <row r="56" spans="2:23" ht="33" x14ac:dyDescent="0.3">
      <c r="B56" s="256">
        <v>45142</v>
      </c>
      <c r="D56" s="257">
        <v>4410</v>
      </c>
      <c r="F56" s="276" t="s">
        <v>1136</v>
      </c>
      <c r="G56" s="262"/>
      <c r="H56" s="294">
        <v>50500</v>
      </c>
      <c r="I56" s="301" t="e">
        <f t="shared" si="0"/>
        <v>#REF!</v>
      </c>
    </row>
    <row r="57" spans="2:23" x14ac:dyDescent="0.3">
      <c r="B57" s="256">
        <v>45142</v>
      </c>
      <c r="D57" s="257">
        <v>4411</v>
      </c>
      <c r="F57" s="276" t="s">
        <v>944</v>
      </c>
      <c r="G57" s="262"/>
      <c r="H57" s="294">
        <v>5000</v>
      </c>
      <c r="I57" s="301" t="e">
        <f t="shared" si="0"/>
        <v>#REF!</v>
      </c>
    </row>
    <row r="58" spans="2:23" x14ac:dyDescent="0.3">
      <c r="B58" s="256">
        <v>45142</v>
      </c>
      <c r="D58" s="257">
        <v>4412</v>
      </c>
      <c r="F58" s="276" t="s">
        <v>796</v>
      </c>
      <c r="G58" s="262"/>
      <c r="H58" s="294"/>
      <c r="I58" s="301" t="e">
        <f t="shared" si="0"/>
        <v>#REF!</v>
      </c>
    </row>
    <row r="59" spans="2:23" ht="33" x14ac:dyDescent="0.3">
      <c r="B59" s="256">
        <v>45142</v>
      </c>
      <c r="D59" s="257">
        <v>4413</v>
      </c>
      <c r="F59" s="276" t="s">
        <v>1179</v>
      </c>
      <c r="G59" s="262">
        <v>5352000</v>
      </c>
      <c r="H59" s="294"/>
      <c r="I59" s="301" t="e">
        <f t="shared" si="0"/>
        <v>#REF!</v>
      </c>
    </row>
    <row r="60" spans="2:23" x14ac:dyDescent="0.3">
      <c r="B60" s="256">
        <v>45143</v>
      </c>
      <c r="D60" s="257">
        <v>4414</v>
      </c>
      <c r="F60" s="276" t="s">
        <v>1137</v>
      </c>
      <c r="G60" s="262"/>
      <c r="H60" s="293">
        <v>30000</v>
      </c>
      <c r="I60" s="301" t="e">
        <f t="shared" si="0"/>
        <v>#REF!</v>
      </c>
    </row>
    <row r="61" spans="2:23" ht="33" x14ac:dyDescent="0.3">
      <c r="B61" s="256">
        <v>45143</v>
      </c>
      <c r="D61" s="257">
        <v>4415</v>
      </c>
      <c r="F61" s="276" t="s">
        <v>949</v>
      </c>
      <c r="G61" s="289"/>
      <c r="H61" s="293">
        <v>8000</v>
      </c>
      <c r="I61" s="301" t="e">
        <f t="shared" si="0"/>
        <v>#REF!</v>
      </c>
    </row>
    <row r="62" spans="2:23" x14ac:dyDescent="0.3">
      <c r="B62" s="256">
        <v>45143</v>
      </c>
      <c r="D62" s="257">
        <v>4416</v>
      </c>
      <c r="F62" s="276" t="s">
        <v>796</v>
      </c>
      <c r="G62" s="289"/>
      <c r="H62" s="293"/>
      <c r="I62" s="301" t="e">
        <f t="shared" si="0"/>
        <v>#REF!</v>
      </c>
    </row>
    <row r="63" spans="2:23" x14ac:dyDescent="0.3">
      <c r="B63" s="256">
        <v>45143</v>
      </c>
      <c r="D63" s="257">
        <v>4417</v>
      </c>
      <c r="F63" s="276" t="s">
        <v>1138</v>
      </c>
      <c r="G63" s="262"/>
      <c r="H63" s="293">
        <v>26500</v>
      </c>
      <c r="I63" s="301" t="e">
        <f t="shared" si="0"/>
        <v>#REF!</v>
      </c>
    </row>
    <row r="64" spans="2:23" ht="33" x14ac:dyDescent="0.3">
      <c r="B64" s="256">
        <v>45143</v>
      </c>
      <c r="D64" s="257">
        <v>4418</v>
      </c>
      <c r="F64" s="276" t="s">
        <v>1016</v>
      </c>
      <c r="G64" s="262"/>
      <c r="H64" s="293">
        <v>106100</v>
      </c>
      <c r="I64" s="301" t="e">
        <f t="shared" si="0"/>
        <v>#REF!</v>
      </c>
      <c r="W64" s="240">
        <v>8</v>
      </c>
    </row>
    <row r="65" spans="2:11" ht="33" x14ac:dyDescent="0.3">
      <c r="B65" s="256">
        <v>45143</v>
      </c>
      <c r="D65" s="257">
        <v>4419</v>
      </c>
      <c r="F65" s="276" t="s">
        <v>1139</v>
      </c>
      <c r="G65" s="262"/>
      <c r="H65" s="293">
        <v>10500</v>
      </c>
      <c r="I65" s="301" t="e">
        <f t="shared" si="0"/>
        <v>#REF!</v>
      </c>
    </row>
    <row r="66" spans="2:11" ht="49.5" x14ac:dyDescent="0.3">
      <c r="B66" s="256">
        <v>45146</v>
      </c>
      <c r="D66" s="257">
        <v>4420</v>
      </c>
      <c r="F66" s="276" t="s">
        <v>1140</v>
      </c>
      <c r="G66" s="262"/>
      <c r="H66" s="293">
        <v>44000</v>
      </c>
      <c r="I66" s="301" t="e">
        <f t="shared" si="0"/>
        <v>#REF!</v>
      </c>
    </row>
    <row r="67" spans="2:11" x14ac:dyDescent="0.3">
      <c r="B67" s="256">
        <v>45146</v>
      </c>
      <c r="D67" s="257">
        <v>4421</v>
      </c>
      <c r="F67" s="276" t="s">
        <v>954</v>
      </c>
      <c r="G67" s="262"/>
      <c r="H67" s="293">
        <v>25000</v>
      </c>
      <c r="I67" s="301" t="e">
        <f t="shared" si="0"/>
        <v>#REF!</v>
      </c>
    </row>
    <row r="68" spans="2:11" x14ac:dyDescent="0.3">
      <c r="B68" s="256">
        <v>45146</v>
      </c>
      <c r="D68" s="257">
        <v>4422</v>
      </c>
      <c r="F68" s="276" t="s">
        <v>1017</v>
      </c>
      <c r="G68" s="262"/>
      <c r="H68" s="293">
        <v>2000</v>
      </c>
      <c r="I68" s="301" t="e">
        <f t="shared" si="0"/>
        <v>#REF!</v>
      </c>
    </row>
    <row r="69" spans="2:11" x14ac:dyDescent="0.3">
      <c r="B69" s="256">
        <v>45146</v>
      </c>
      <c r="D69" s="257">
        <v>4423</v>
      </c>
      <c r="F69" s="276" t="s">
        <v>1018</v>
      </c>
      <c r="G69" s="262"/>
      <c r="H69" s="293">
        <v>2500</v>
      </c>
      <c r="I69" s="301" t="e">
        <f t="shared" si="0"/>
        <v>#REF!</v>
      </c>
    </row>
    <row r="70" spans="2:11" x14ac:dyDescent="0.3">
      <c r="B70" s="256">
        <v>45146</v>
      </c>
      <c r="D70" s="257">
        <v>4424</v>
      </c>
      <c r="F70" s="276" t="s">
        <v>796</v>
      </c>
      <c r="G70" s="262"/>
      <c r="H70" s="293"/>
      <c r="I70" s="301" t="e">
        <f t="shared" si="0"/>
        <v>#REF!</v>
      </c>
    </row>
    <row r="71" spans="2:11" x14ac:dyDescent="0.3">
      <c r="B71" s="256">
        <v>45146</v>
      </c>
      <c r="D71" s="257">
        <v>4425</v>
      </c>
      <c r="F71" s="276" t="s">
        <v>960</v>
      </c>
      <c r="G71" s="262">
        <f>1665000-1665000</f>
        <v>0</v>
      </c>
      <c r="H71" s="294"/>
      <c r="I71" s="301" t="e">
        <f t="shared" si="0"/>
        <v>#REF!</v>
      </c>
    </row>
    <row r="72" spans="2:11" ht="33" x14ac:dyDescent="0.3">
      <c r="B72" s="256">
        <v>45147</v>
      </c>
      <c r="D72" s="257">
        <v>4426</v>
      </c>
      <c r="F72" s="276" t="s">
        <v>1019</v>
      </c>
      <c r="G72" s="262"/>
      <c r="H72" s="293">
        <v>10000</v>
      </c>
      <c r="I72" s="301" t="e">
        <f t="shared" si="0"/>
        <v>#REF!</v>
      </c>
    </row>
    <row r="73" spans="2:11" x14ac:dyDescent="0.3">
      <c r="B73" s="256">
        <v>45147</v>
      </c>
      <c r="D73" s="257">
        <v>4427</v>
      </c>
      <c r="F73" s="276" t="s">
        <v>958</v>
      </c>
      <c r="G73" s="262"/>
      <c r="H73" s="293">
        <v>2000</v>
      </c>
      <c r="I73" s="301" t="e">
        <f t="shared" ref="I73:I136" si="1">I72+G73-H73</f>
        <v>#REF!</v>
      </c>
    </row>
    <row r="74" spans="2:11" x14ac:dyDescent="0.3">
      <c r="B74" s="256">
        <v>45147</v>
      </c>
      <c r="D74" s="257">
        <v>4428</v>
      </c>
      <c r="F74" s="276" t="s">
        <v>956</v>
      </c>
      <c r="G74" s="262">
        <f>790000-290000-404000</f>
        <v>96000</v>
      </c>
      <c r="H74" s="293"/>
      <c r="I74" s="301" t="e">
        <f t="shared" si="1"/>
        <v>#REF!</v>
      </c>
    </row>
    <row r="75" spans="2:11" x14ac:dyDescent="0.3">
      <c r="B75" s="256">
        <v>45147</v>
      </c>
      <c r="D75" s="257">
        <v>4429</v>
      </c>
      <c r="F75" s="276" t="s">
        <v>1020</v>
      </c>
      <c r="G75" s="262"/>
      <c r="H75" s="294">
        <v>2000</v>
      </c>
      <c r="I75" s="301" t="e">
        <f t="shared" si="1"/>
        <v>#REF!</v>
      </c>
    </row>
    <row r="76" spans="2:11" x14ac:dyDescent="0.3">
      <c r="B76" s="256">
        <v>45147</v>
      </c>
      <c r="D76" s="257">
        <v>4430</v>
      </c>
      <c r="F76" s="276" t="s">
        <v>1021</v>
      </c>
      <c r="G76" s="262"/>
      <c r="H76" s="294">
        <v>37900</v>
      </c>
      <c r="I76" s="301" t="e">
        <f t="shared" si="1"/>
        <v>#REF!</v>
      </c>
    </row>
    <row r="77" spans="2:11" x14ac:dyDescent="0.3">
      <c r="B77" s="256">
        <v>45147</v>
      </c>
      <c r="D77" s="257">
        <v>4431</v>
      </c>
      <c r="F77" s="276" t="s">
        <v>1141</v>
      </c>
      <c r="G77" s="262"/>
      <c r="H77" s="294">
        <v>72015</v>
      </c>
      <c r="I77" s="301" t="e">
        <f t="shared" si="1"/>
        <v>#REF!</v>
      </c>
    </row>
    <row r="78" spans="2:11" x14ac:dyDescent="0.3">
      <c r="B78" s="256">
        <v>45147</v>
      </c>
      <c r="D78" s="257">
        <v>4432</v>
      </c>
      <c r="F78" s="276" t="s">
        <v>963</v>
      </c>
      <c r="G78" s="262"/>
      <c r="H78" s="294">
        <v>215000</v>
      </c>
      <c r="I78" s="301" t="e">
        <f t="shared" si="1"/>
        <v>#REF!</v>
      </c>
    </row>
    <row r="79" spans="2:11" x14ac:dyDescent="0.3">
      <c r="B79" s="256">
        <v>45147</v>
      </c>
      <c r="D79" s="257">
        <v>4433</v>
      </c>
      <c r="F79" s="276" t="s">
        <v>964</v>
      </c>
      <c r="G79" s="262"/>
      <c r="H79" s="294">
        <v>120000</v>
      </c>
      <c r="I79" s="301" t="e">
        <f t="shared" si="1"/>
        <v>#REF!</v>
      </c>
      <c r="K79" s="244"/>
    </row>
    <row r="80" spans="2:11" x14ac:dyDescent="0.3">
      <c r="B80" s="256">
        <v>45147</v>
      </c>
      <c r="D80" s="257">
        <v>4434</v>
      </c>
      <c r="F80" s="276" t="s">
        <v>1142</v>
      </c>
      <c r="G80" s="262"/>
      <c r="H80" s="294">
        <v>40000</v>
      </c>
      <c r="I80" s="301" t="e">
        <f t="shared" si="1"/>
        <v>#REF!</v>
      </c>
      <c r="K80" s="244"/>
    </row>
    <row r="81" spans="2:9" x14ac:dyDescent="0.3">
      <c r="B81" s="256">
        <v>45147</v>
      </c>
      <c r="D81" s="257">
        <v>4435</v>
      </c>
      <c r="F81" s="276" t="s">
        <v>966</v>
      </c>
      <c r="G81" s="283"/>
      <c r="H81" s="294">
        <v>65650</v>
      </c>
      <c r="I81" s="301" t="e">
        <f t="shared" si="1"/>
        <v>#REF!</v>
      </c>
    </row>
    <row r="82" spans="2:9" ht="33" x14ac:dyDescent="0.3">
      <c r="B82" s="256">
        <v>45147</v>
      </c>
      <c r="D82" s="257">
        <v>4436</v>
      </c>
      <c r="F82" s="276" t="s">
        <v>1022</v>
      </c>
      <c r="G82" s="262"/>
      <c r="H82" s="294">
        <v>110000</v>
      </c>
      <c r="I82" s="301" t="e">
        <f t="shared" si="1"/>
        <v>#REF!</v>
      </c>
    </row>
    <row r="83" spans="2:9" ht="33" x14ac:dyDescent="0.3">
      <c r="B83" s="256">
        <v>45148</v>
      </c>
      <c r="D83" s="257">
        <v>4437</v>
      </c>
      <c r="F83" s="276" t="s">
        <v>1143</v>
      </c>
      <c r="G83" s="262"/>
      <c r="H83" s="294">
        <v>85000</v>
      </c>
      <c r="I83" s="301" t="e">
        <f t="shared" si="1"/>
        <v>#REF!</v>
      </c>
    </row>
    <row r="84" spans="2:9" ht="33" x14ac:dyDescent="0.3">
      <c r="B84" s="256">
        <v>45148</v>
      </c>
      <c r="D84" s="257">
        <v>4438</v>
      </c>
      <c r="F84" s="276" t="s">
        <v>1023</v>
      </c>
      <c r="G84" s="262"/>
      <c r="H84" s="294">
        <v>5125</v>
      </c>
      <c r="I84" s="301" t="e">
        <f t="shared" si="1"/>
        <v>#REF!</v>
      </c>
    </row>
    <row r="85" spans="2:9" x14ac:dyDescent="0.3">
      <c r="B85" s="256">
        <v>45148</v>
      </c>
      <c r="D85" s="257">
        <v>4439</v>
      </c>
      <c r="F85" s="276" t="s">
        <v>796</v>
      </c>
      <c r="G85" s="262"/>
      <c r="H85" s="294"/>
      <c r="I85" s="301" t="e">
        <f t="shared" si="1"/>
        <v>#REF!</v>
      </c>
    </row>
    <row r="86" spans="2:9" x14ac:dyDescent="0.3">
      <c r="B86" s="256">
        <v>45148</v>
      </c>
      <c r="D86" s="257">
        <v>4440</v>
      </c>
      <c r="F86" s="242" t="s">
        <v>970</v>
      </c>
      <c r="G86" s="262"/>
      <c r="H86" s="294">
        <v>78500</v>
      </c>
      <c r="I86" s="301" t="e">
        <f t="shared" si="1"/>
        <v>#REF!</v>
      </c>
    </row>
    <row r="87" spans="2:9" ht="33" x14ac:dyDescent="0.3">
      <c r="B87" s="256">
        <v>45149</v>
      </c>
      <c r="D87" s="257">
        <v>4441</v>
      </c>
      <c r="F87" s="276" t="s">
        <v>1024</v>
      </c>
      <c r="G87" s="262"/>
      <c r="H87" s="294">
        <v>2500</v>
      </c>
      <c r="I87" s="301" t="e">
        <f t="shared" si="1"/>
        <v>#REF!</v>
      </c>
    </row>
    <row r="88" spans="2:9" x14ac:dyDescent="0.3">
      <c r="B88" s="256">
        <v>45149</v>
      </c>
      <c r="D88" s="257">
        <v>4442</v>
      </c>
      <c r="F88" s="276" t="s">
        <v>796</v>
      </c>
      <c r="G88" s="262"/>
      <c r="H88" s="294"/>
      <c r="I88" s="301" t="e">
        <f t="shared" si="1"/>
        <v>#REF!</v>
      </c>
    </row>
    <row r="89" spans="2:9" x14ac:dyDescent="0.3">
      <c r="B89" s="256">
        <v>45149</v>
      </c>
      <c r="D89" s="257">
        <v>4443</v>
      </c>
      <c r="F89" s="276" t="s">
        <v>972</v>
      </c>
      <c r="G89" s="262"/>
      <c r="H89" s="294">
        <v>22000</v>
      </c>
      <c r="I89" s="301" t="e">
        <f t="shared" si="1"/>
        <v>#REF!</v>
      </c>
    </row>
    <row r="90" spans="2:9" x14ac:dyDescent="0.3">
      <c r="B90" s="256">
        <v>45149</v>
      </c>
      <c r="D90" s="257">
        <v>4444</v>
      </c>
      <c r="F90" s="276" t="s">
        <v>1025</v>
      </c>
      <c r="G90" s="262"/>
      <c r="H90" s="294">
        <v>25000</v>
      </c>
      <c r="I90" s="301" t="e">
        <f t="shared" si="1"/>
        <v>#REF!</v>
      </c>
    </row>
    <row r="91" spans="2:9" ht="33" x14ac:dyDescent="0.3">
      <c r="B91" s="256">
        <v>45149</v>
      </c>
      <c r="D91" s="257">
        <v>4445</v>
      </c>
      <c r="F91" s="276" t="s">
        <v>1026</v>
      </c>
      <c r="G91" s="262"/>
      <c r="H91" s="294">
        <v>2000</v>
      </c>
      <c r="I91" s="301" t="e">
        <f t="shared" si="1"/>
        <v>#REF!</v>
      </c>
    </row>
    <row r="92" spans="2:9" ht="49.5" x14ac:dyDescent="0.3">
      <c r="B92" s="256">
        <v>45149</v>
      </c>
      <c r="C92" s="256">
        <v>45119</v>
      </c>
      <c r="D92" s="257">
        <v>4446</v>
      </c>
      <c r="F92" s="276" t="s">
        <v>1027</v>
      </c>
      <c r="G92" s="262"/>
      <c r="H92" s="293">
        <v>6000</v>
      </c>
      <c r="I92" s="301" t="e">
        <f t="shared" si="1"/>
        <v>#REF!</v>
      </c>
    </row>
    <row r="93" spans="2:9" ht="33" x14ac:dyDescent="0.3">
      <c r="B93" s="256">
        <v>45149</v>
      </c>
      <c r="D93" s="257">
        <v>4447</v>
      </c>
      <c r="F93" s="276" t="s">
        <v>1028</v>
      </c>
      <c r="G93" s="262"/>
      <c r="H93" s="293">
        <v>121200</v>
      </c>
      <c r="I93" s="301" t="e">
        <f t="shared" si="1"/>
        <v>#REF!</v>
      </c>
    </row>
    <row r="94" spans="2:9" x14ac:dyDescent="0.3">
      <c r="B94" s="256">
        <v>45149</v>
      </c>
      <c r="D94" s="257">
        <v>4448</v>
      </c>
      <c r="F94" s="276" t="s">
        <v>977</v>
      </c>
      <c r="G94" s="262"/>
      <c r="H94" s="294">
        <v>2000</v>
      </c>
      <c r="I94" s="301" t="e">
        <f t="shared" si="1"/>
        <v>#REF!</v>
      </c>
    </row>
    <row r="95" spans="2:9" x14ac:dyDescent="0.3">
      <c r="B95" s="256">
        <v>45149</v>
      </c>
      <c r="D95" s="257">
        <v>4449</v>
      </c>
      <c r="F95" s="276" t="s">
        <v>1029</v>
      </c>
      <c r="G95" s="262"/>
      <c r="H95" s="293">
        <v>11900</v>
      </c>
      <c r="I95" s="301" t="e">
        <f t="shared" si="1"/>
        <v>#REF!</v>
      </c>
    </row>
    <row r="96" spans="2:9" x14ac:dyDescent="0.3">
      <c r="B96" s="256">
        <v>45149</v>
      </c>
      <c r="D96" s="257">
        <v>4450</v>
      </c>
      <c r="F96" s="276" t="s">
        <v>1144</v>
      </c>
      <c r="G96" s="262"/>
      <c r="H96" s="294">
        <v>1500</v>
      </c>
      <c r="I96" s="301" t="e">
        <f t="shared" si="1"/>
        <v>#REF!</v>
      </c>
    </row>
    <row r="97" spans="2:9" x14ac:dyDescent="0.3">
      <c r="B97" s="256">
        <v>45149</v>
      </c>
      <c r="D97" s="257">
        <v>4451</v>
      </c>
      <c r="F97" s="276" t="s">
        <v>1032</v>
      </c>
      <c r="G97" s="262"/>
      <c r="H97" s="294">
        <v>5800</v>
      </c>
      <c r="I97" s="301" t="e">
        <f t="shared" si="1"/>
        <v>#REF!</v>
      </c>
    </row>
    <row r="98" spans="2:9" x14ac:dyDescent="0.3">
      <c r="B98" s="256">
        <v>45149</v>
      </c>
      <c r="D98" s="257">
        <v>4452</v>
      </c>
      <c r="F98" s="276" t="s">
        <v>1145</v>
      </c>
      <c r="G98" s="262"/>
      <c r="H98" s="294">
        <v>2100</v>
      </c>
      <c r="I98" s="301" t="e">
        <f t="shared" si="1"/>
        <v>#REF!</v>
      </c>
    </row>
    <row r="99" spans="2:9" ht="33" x14ac:dyDescent="0.3">
      <c r="B99" s="256">
        <v>45150</v>
      </c>
      <c r="D99" s="257">
        <v>4453</v>
      </c>
      <c r="F99" s="276" t="s">
        <v>982</v>
      </c>
      <c r="G99" s="262"/>
      <c r="H99" s="294">
        <v>15000</v>
      </c>
      <c r="I99" s="301" t="e">
        <f t="shared" si="1"/>
        <v>#REF!</v>
      </c>
    </row>
    <row r="100" spans="2:9" x14ac:dyDescent="0.3">
      <c r="B100" s="256">
        <v>45152</v>
      </c>
      <c r="D100" s="257">
        <v>4454</v>
      </c>
      <c r="F100" s="276" t="s">
        <v>796</v>
      </c>
      <c r="G100" s="262"/>
      <c r="H100" s="293"/>
      <c r="I100" s="301" t="e">
        <f t="shared" si="1"/>
        <v>#REF!</v>
      </c>
    </row>
    <row r="101" spans="2:9" x14ac:dyDescent="0.3">
      <c r="B101" s="256">
        <v>45152</v>
      </c>
      <c r="D101" s="257">
        <v>4455</v>
      </c>
      <c r="F101" s="276" t="s">
        <v>1030</v>
      </c>
      <c r="G101" s="262"/>
      <c r="H101" s="293">
        <v>10000</v>
      </c>
      <c r="I101" s="301" t="e">
        <f t="shared" si="1"/>
        <v>#REF!</v>
      </c>
    </row>
    <row r="102" spans="2:9" ht="33" x14ac:dyDescent="0.3">
      <c r="B102" s="256">
        <v>45152</v>
      </c>
      <c r="D102" s="257">
        <v>4456</v>
      </c>
      <c r="F102" s="276" t="s">
        <v>1031</v>
      </c>
      <c r="G102" s="262"/>
      <c r="H102" s="294">
        <v>30000</v>
      </c>
      <c r="I102" s="301" t="e">
        <f t="shared" si="1"/>
        <v>#REF!</v>
      </c>
    </row>
    <row r="103" spans="2:9" x14ac:dyDescent="0.3">
      <c r="B103" s="256">
        <v>45152</v>
      </c>
      <c r="D103" s="257">
        <v>4457</v>
      </c>
      <c r="F103" s="276" t="s">
        <v>1033</v>
      </c>
      <c r="G103" s="262"/>
      <c r="H103" s="293">
        <v>171700</v>
      </c>
      <c r="I103" s="301" t="e">
        <f t="shared" si="1"/>
        <v>#REF!</v>
      </c>
    </row>
    <row r="104" spans="2:9" ht="33" x14ac:dyDescent="0.3">
      <c r="B104" s="256">
        <v>45152</v>
      </c>
      <c r="D104" s="257">
        <v>4458</v>
      </c>
      <c r="F104" s="276" t="s">
        <v>1034</v>
      </c>
      <c r="G104" s="262"/>
      <c r="H104" s="294">
        <v>28000</v>
      </c>
      <c r="I104" s="301" t="e">
        <f t="shared" si="1"/>
        <v>#REF!</v>
      </c>
    </row>
    <row r="105" spans="2:9" x14ac:dyDescent="0.3">
      <c r="B105" s="256">
        <v>45152</v>
      </c>
      <c r="D105" s="257">
        <v>4459</v>
      </c>
      <c r="F105" s="276" t="s">
        <v>988</v>
      </c>
      <c r="G105" s="262"/>
      <c r="H105" s="293">
        <v>5000</v>
      </c>
      <c r="I105" s="301" t="e">
        <f t="shared" si="1"/>
        <v>#REF!</v>
      </c>
    </row>
    <row r="106" spans="2:9" ht="33" x14ac:dyDescent="0.3">
      <c r="B106" s="256">
        <v>45152</v>
      </c>
      <c r="D106" s="257">
        <v>4460</v>
      </c>
      <c r="F106" s="276" t="s">
        <v>1035</v>
      </c>
      <c r="G106" s="262"/>
      <c r="H106" s="294">
        <v>5000</v>
      </c>
      <c r="I106" s="301" t="e">
        <f t="shared" si="1"/>
        <v>#REF!</v>
      </c>
    </row>
    <row r="107" spans="2:9" ht="33" x14ac:dyDescent="0.3">
      <c r="B107" s="256">
        <v>45152</v>
      </c>
      <c r="D107" s="257">
        <v>4461</v>
      </c>
      <c r="F107" s="276" t="s">
        <v>1036</v>
      </c>
      <c r="G107" s="262"/>
      <c r="H107" s="293">
        <v>5000</v>
      </c>
      <c r="I107" s="301" t="e">
        <f t="shared" si="1"/>
        <v>#REF!</v>
      </c>
    </row>
    <row r="108" spans="2:9" x14ac:dyDescent="0.3">
      <c r="B108" s="256">
        <v>45154</v>
      </c>
      <c r="D108" s="257">
        <v>4462</v>
      </c>
      <c r="F108" s="276" t="s">
        <v>1147</v>
      </c>
      <c r="G108" s="262"/>
      <c r="H108" s="294">
        <v>2500</v>
      </c>
      <c r="I108" s="301" t="e">
        <f t="shared" si="1"/>
        <v>#REF!</v>
      </c>
    </row>
    <row r="109" spans="2:9" x14ac:dyDescent="0.3">
      <c r="B109" s="256">
        <v>45154</v>
      </c>
      <c r="D109" s="257">
        <v>4463</v>
      </c>
      <c r="F109" s="276" t="s">
        <v>1148</v>
      </c>
      <c r="G109" s="262"/>
      <c r="H109" s="325">
        <v>100000</v>
      </c>
      <c r="I109" s="301" t="e">
        <f t="shared" si="1"/>
        <v>#REF!</v>
      </c>
    </row>
    <row r="110" spans="2:9" x14ac:dyDescent="0.3">
      <c r="B110" s="256">
        <v>45154</v>
      </c>
      <c r="D110" s="257">
        <v>4464</v>
      </c>
      <c r="F110" s="276" t="s">
        <v>796</v>
      </c>
      <c r="G110" s="262"/>
      <c r="H110" s="293"/>
      <c r="I110" s="301" t="e">
        <f t="shared" si="1"/>
        <v>#REF!</v>
      </c>
    </row>
    <row r="111" spans="2:9" x14ac:dyDescent="0.3">
      <c r="B111" s="256">
        <v>45155</v>
      </c>
      <c r="D111" s="257">
        <v>4465</v>
      </c>
      <c r="F111" s="276" t="s">
        <v>1037</v>
      </c>
      <c r="G111" s="262"/>
      <c r="H111" s="325">
        <v>134900</v>
      </c>
      <c r="I111" s="301" t="e">
        <f t="shared" si="1"/>
        <v>#REF!</v>
      </c>
    </row>
    <row r="112" spans="2:9" x14ac:dyDescent="0.3">
      <c r="B112" s="256">
        <v>45155</v>
      </c>
      <c r="D112" s="257">
        <v>4466</v>
      </c>
      <c r="F112" s="276" t="s">
        <v>1038</v>
      </c>
      <c r="G112" s="262"/>
      <c r="H112" s="294">
        <v>33000</v>
      </c>
      <c r="I112" s="301" t="e">
        <f t="shared" si="1"/>
        <v>#REF!</v>
      </c>
    </row>
    <row r="113" spans="2:9" x14ac:dyDescent="0.3">
      <c r="B113" s="256">
        <v>45155</v>
      </c>
      <c r="D113" s="257">
        <v>4467</v>
      </c>
      <c r="F113" s="276" t="s">
        <v>1039</v>
      </c>
      <c r="G113" s="262"/>
      <c r="H113" s="326">
        <v>121515</v>
      </c>
      <c r="I113" s="301" t="e">
        <f t="shared" si="1"/>
        <v>#REF!</v>
      </c>
    </row>
    <row r="114" spans="2:9" x14ac:dyDescent="0.3">
      <c r="B114" s="256">
        <v>45155</v>
      </c>
      <c r="D114" s="257">
        <v>4468</v>
      </c>
      <c r="F114" s="276" t="s">
        <v>1149</v>
      </c>
      <c r="G114" s="262"/>
      <c r="H114" s="326">
        <v>67510</v>
      </c>
      <c r="I114" s="301" t="e">
        <f t="shared" si="1"/>
        <v>#REF!</v>
      </c>
    </row>
    <row r="115" spans="2:9" ht="33" x14ac:dyDescent="0.3">
      <c r="B115" s="256">
        <v>45155</v>
      </c>
      <c r="D115" s="257">
        <v>4469</v>
      </c>
      <c r="F115" s="276" t="s">
        <v>997</v>
      </c>
      <c r="G115" s="283"/>
      <c r="H115" s="294">
        <v>5000</v>
      </c>
      <c r="I115" s="301" t="e">
        <f t="shared" si="1"/>
        <v>#REF!</v>
      </c>
    </row>
    <row r="116" spans="2:9" x14ac:dyDescent="0.3">
      <c r="B116" s="256">
        <v>45155</v>
      </c>
      <c r="D116" s="257">
        <v>4470</v>
      </c>
      <c r="F116" s="276" t="s">
        <v>1040</v>
      </c>
      <c r="G116" s="262"/>
      <c r="H116" s="294">
        <v>2000</v>
      </c>
      <c r="I116" s="301" t="e">
        <f t="shared" si="1"/>
        <v>#REF!</v>
      </c>
    </row>
    <row r="117" spans="2:9" x14ac:dyDescent="0.3">
      <c r="B117" s="256">
        <v>45156</v>
      </c>
      <c r="D117" s="257">
        <v>4471</v>
      </c>
      <c r="F117" s="276" t="s">
        <v>999</v>
      </c>
      <c r="G117" s="262"/>
      <c r="H117" s="294">
        <v>10000</v>
      </c>
      <c r="I117" s="301" t="e">
        <f t="shared" si="1"/>
        <v>#REF!</v>
      </c>
    </row>
    <row r="118" spans="2:9" x14ac:dyDescent="0.3">
      <c r="B118" s="256">
        <v>45156</v>
      </c>
      <c r="D118" s="257">
        <v>4472</v>
      </c>
      <c r="F118" s="276" t="s">
        <v>1000</v>
      </c>
      <c r="G118" s="262"/>
      <c r="H118" s="293">
        <v>15000</v>
      </c>
      <c r="I118" s="301" t="e">
        <f t="shared" si="1"/>
        <v>#REF!</v>
      </c>
    </row>
    <row r="119" spans="2:9" x14ac:dyDescent="0.3">
      <c r="B119" s="256">
        <v>45156</v>
      </c>
      <c r="D119" s="257">
        <v>4473</v>
      </c>
      <c r="F119" s="276" t="s">
        <v>1041</v>
      </c>
      <c r="G119" s="262"/>
      <c r="H119" s="293">
        <v>3000</v>
      </c>
      <c r="I119" s="301" t="e">
        <f t="shared" si="1"/>
        <v>#REF!</v>
      </c>
    </row>
    <row r="120" spans="2:9" x14ac:dyDescent="0.3">
      <c r="B120" s="256">
        <v>45156</v>
      </c>
      <c r="D120" s="257">
        <v>4474</v>
      </c>
      <c r="F120" s="276" t="s">
        <v>1002</v>
      </c>
      <c r="G120" s="262"/>
      <c r="H120" s="293">
        <v>4500</v>
      </c>
      <c r="I120" s="301" t="e">
        <f t="shared" si="1"/>
        <v>#REF!</v>
      </c>
    </row>
    <row r="121" spans="2:9" ht="33" x14ac:dyDescent="0.3">
      <c r="B121" s="256">
        <v>45156</v>
      </c>
      <c r="D121" s="257">
        <v>4475</v>
      </c>
      <c r="F121" s="276" t="s">
        <v>1042</v>
      </c>
      <c r="G121" s="262"/>
      <c r="H121" s="293">
        <v>4000</v>
      </c>
      <c r="I121" s="301" t="e">
        <f t="shared" si="1"/>
        <v>#REF!</v>
      </c>
    </row>
    <row r="122" spans="2:9" x14ac:dyDescent="0.3">
      <c r="B122" s="256">
        <v>45156</v>
      </c>
      <c r="D122" s="257">
        <v>4476</v>
      </c>
      <c r="F122" s="276" t="s">
        <v>1009</v>
      </c>
      <c r="G122" s="327">
        <v>559225</v>
      </c>
      <c r="H122" s="293"/>
      <c r="I122" s="301" t="e">
        <f t="shared" si="1"/>
        <v>#REF!</v>
      </c>
    </row>
    <row r="123" spans="2:9" x14ac:dyDescent="0.3">
      <c r="B123" s="256">
        <v>45156</v>
      </c>
      <c r="D123" s="257">
        <v>4477</v>
      </c>
      <c r="F123" s="276" t="s">
        <v>1004</v>
      </c>
      <c r="G123" s="262"/>
      <c r="H123" s="294">
        <v>20000</v>
      </c>
      <c r="I123" s="301" t="e">
        <f t="shared" si="1"/>
        <v>#REF!</v>
      </c>
    </row>
    <row r="124" spans="2:9" x14ac:dyDescent="0.3">
      <c r="B124" s="256">
        <v>45156</v>
      </c>
      <c r="D124" s="257">
        <v>4478</v>
      </c>
      <c r="F124" s="276" t="s">
        <v>1005</v>
      </c>
      <c r="G124" s="262"/>
      <c r="H124" s="325">
        <v>33900</v>
      </c>
      <c r="I124" s="301" t="e">
        <f t="shared" si="1"/>
        <v>#REF!</v>
      </c>
    </row>
    <row r="125" spans="2:9" ht="33" x14ac:dyDescent="0.3">
      <c r="B125" s="256">
        <v>45156</v>
      </c>
      <c r="D125" s="257">
        <v>4479</v>
      </c>
      <c r="F125" s="276" t="s">
        <v>1150</v>
      </c>
      <c r="G125" s="262"/>
      <c r="H125" s="293">
        <v>9000</v>
      </c>
      <c r="I125" s="301" t="e">
        <f t="shared" si="1"/>
        <v>#REF!</v>
      </c>
    </row>
    <row r="126" spans="2:9" ht="33" x14ac:dyDescent="0.3">
      <c r="B126" s="256">
        <v>45156</v>
      </c>
      <c r="D126" s="257">
        <v>4480</v>
      </c>
      <c r="F126" s="276" t="s">
        <v>1007</v>
      </c>
      <c r="G126" s="262">
        <v>138060</v>
      </c>
      <c r="H126" s="294"/>
      <c r="I126" s="301" t="e">
        <f t="shared" si="1"/>
        <v>#REF!</v>
      </c>
    </row>
    <row r="127" spans="2:9" ht="33" x14ac:dyDescent="0.3">
      <c r="B127" s="256">
        <v>45156</v>
      </c>
      <c r="D127" s="257">
        <v>4481</v>
      </c>
      <c r="F127" s="276" t="s">
        <v>1151</v>
      </c>
      <c r="G127" s="262"/>
      <c r="H127" s="294">
        <v>25000</v>
      </c>
      <c r="I127" s="301" t="e">
        <f t="shared" si="1"/>
        <v>#REF!</v>
      </c>
    </row>
    <row r="128" spans="2:9" x14ac:dyDescent="0.3">
      <c r="B128" s="256">
        <v>45157</v>
      </c>
      <c r="D128" s="257">
        <v>4482</v>
      </c>
      <c r="F128" s="276" t="s">
        <v>1152</v>
      </c>
      <c r="G128" s="262"/>
      <c r="H128" s="294">
        <v>156000</v>
      </c>
      <c r="I128" s="301" t="e">
        <f t="shared" si="1"/>
        <v>#REF!</v>
      </c>
    </row>
    <row r="129" spans="2:10" x14ac:dyDescent="0.3">
      <c r="B129" s="256">
        <v>45157</v>
      </c>
      <c r="D129" s="257">
        <v>4483</v>
      </c>
      <c r="F129" s="276" t="s">
        <v>1043</v>
      </c>
      <c r="G129" s="262"/>
      <c r="H129" s="293">
        <v>50000</v>
      </c>
      <c r="I129" s="301" t="e">
        <f t="shared" si="1"/>
        <v>#REF!</v>
      </c>
    </row>
    <row r="130" spans="2:10" ht="33" x14ac:dyDescent="0.3">
      <c r="B130" s="256">
        <v>45157</v>
      </c>
      <c r="D130" s="257">
        <v>4484</v>
      </c>
      <c r="F130" s="276" t="s">
        <v>1044</v>
      </c>
      <c r="G130" s="262"/>
      <c r="H130" s="294">
        <v>38500</v>
      </c>
      <c r="I130" s="301" t="e">
        <f t="shared" si="1"/>
        <v>#REF!</v>
      </c>
    </row>
    <row r="131" spans="2:10" ht="33" x14ac:dyDescent="0.3">
      <c r="B131" s="256">
        <v>45159</v>
      </c>
      <c r="D131" s="257">
        <v>4485</v>
      </c>
      <c r="F131" s="276" t="s">
        <v>1045</v>
      </c>
      <c r="G131" s="262"/>
      <c r="H131" s="293">
        <v>135800</v>
      </c>
      <c r="I131" s="301" t="e">
        <f t="shared" si="1"/>
        <v>#REF!</v>
      </c>
      <c r="J131" s="244">
        <v>138500</v>
      </c>
    </row>
    <row r="132" spans="2:10" ht="33" x14ac:dyDescent="0.3">
      <c r="B132" s="256">
        <v>45159</v>
      </c>
      <c r="D132" s="257">
        <v>4486</v>
      </c>
      <c r="F132" s="276" t="s">
        <v>1048</v>
      </c>
      <c r="G132" s="262"/>
      <c r="H132" s="293">
        <v>30000</v>
      </c>
      <c r="I132" s="301" t="e">
        <f t="shared" si="1"/>
        <v>#REF!</v>
      </c>
    </row>
    <row r="133" spans="2:10" x14ac:dyDescent="0.3">
      <c r="B133" s="256">
        <v>45159</v>
      </c>
      <c r="D133" s="257">
        <v>4487</v>
      </c>
      <c r="F133" s="276" t="s">
        <v>1046</v>
      </c>
      <c r="G133" s="262"/>
      <c r="H133" s="294">
        <v>15000</v>
      </c>
      <c r="I133" s="301" t="e">
        <f t="shared" si="1"/>
        <v>#REF!</v>
      </c>
    </row>
    <row r="134" spans="2:10" ht="33" x14ac:dyDescent="0.3">
      <c r="B134" s="256">
        <v>45159</v>
      </c>
      <c r="D134" s="257">
        <v>4488</v>
      </c>
      <c r="F134" s="276" t="s">
        <v>1047</v>
      </c>
      <c r="G134" s="262"/>
      <c r="H134" s="294">
        <v>66300</v>
      </c>
      <c r="I134" s="301" t="e">
        <f t="shared" si="1"/>
        <v>#REF!</v>
      </c>
    </row>
    <row r="135" spans="2:10" ht="33" x14ac:dyDescent="0.3">
      <c r="B135" s="256">
        <v>45159</v>
      </c>
      <c r="D135" s="257">
        <v>4489</v>
      </c>
      <c r="F135" s="276" t="s">
        <v>1049</v>
      </c>
      <c r="G135" s="262"/>
      <c r="H135" s="294">
        <v>18000</v>
      </c>
      <c r="I135" s="301" t="e">
        <f t="shared" si="1"/>
        <v>#REF!</v>
      </c>
    </row>
    <row r="136" spans="2:10" x14ac:dyDescent="0.3">
      <c r="B136" s="256">
        <v>45159</v>
      </c>
      <c r="D136" s="257">
        <v>4490</v>
      </c>
      <c r="F136" s="276" t="s">
        <v>1050</v>
      </c>
      <c r="G136" s="262"/>
      <c r="H136" s="293">
        <v>48500</v>
      </c>
      <c r="I136" s="301" t="e">
        <f t="shared" si="1"/>
        <v>#REF!</v>
      </c>
    </row>
    <row r="137" spans="2:10" x14ac:dyDescent="0.3">
      <c r="B137" s="256">
        <v>45159</v>
      </c>
      <c r="D137" s="257">
        <v>4491</v>
      </c>
      <c r="F137" s="276" t="s">
        <v>1051</v>
      </c>
      <c r="G137" s="262"/>
      <c r="H137" s="294">
        <v>10000</v>
      </c>
      <c r="I137" s="301" t="e">
        <f t="shared" ref="I137:I200" si="2">I136+G137-H137</f>
        <v>#REF!</v>
      </c>
    </row>
    <row r="138" spans="2:10" x14ac:dyDescent="0.3">
      <c r="B138" s="256">
        <v>45159</v>
      </c>
      <c r="D138" s="257">
        <v>4492</v>
      </c>
      <c r="F138" s="276" t="s">
        <v>1085</v>
      </c>
      <c r="G138" s="262">
        <f>2000000-1500000</f>
        <v>500000</v>
      </c>
      <c r="H138" s="294"/>
      <c r="I138" s="301" t="e">
        <f t="shared" si="2"/>
        <v>#REF!</v>
      </c>
    </row>
    <row r="139" spans="2:10" ht="33" x14ac:dyDescent="0.3">
      <c r="B139" s="256">
        <v>45160</v>
      </c>
      <c r="D139" s="257">
        <v>4493</v>
      </c>
      <c r="F139" s="276" t="s">
        <v>1153</v>
      </c>
      <c r="G139" s="262"/>
      <c r="H139" s="294">
        <v>29500</v>
      </c>
      <c r="I139" s="301" t="e">
        <f t="shared" si="2"/>
        <v>#REF!</v>
      </c>
    </row>
    <row r="140" spans="2:10" x14ac:dyDescent="0.3">
      <c r="B140" s="256">
        <v>45160</v>
      </c>
      <c r="D140" s="257">
        <v>4494</v>
      </c>
      <c r="F140" s="276" t="s">
        <v>796</v>
      </c>
      <c r="G140" s="262"/>
      <c r="H140" s="293"/>
      <c r="I140" s="301" t="e">
        <f t="shared" si="2"/>
        <v>#REF!</v>
      </c>
    </row>
    <row r="141" spans="2:10" x14ac:dyDescent="0.3">
      <c r="B141" s="256">
        <v>45160</v>
      </c>
      <c r="D141" s="257">
        <v>4495</v>
      </c>
      <c r="F141" s="276" t="s">
        <v>796</v>
      </c>
      <c r="G141" s="262"/>
      <c r="H141" s="293"/>
      <c r="I141" s="301" t="e">
        <f t="shared" si="2"/>
        <v>#REF!</v>
      </c>
    </row>
    <row r="142" spans="2:10" x14ac:dyDescent="0.3">
      <c r="B142" s="256">
        <v>45160</v>
      </c>
      <c r="D142" s="257">
        <v>4496</v>
      </c>
      <c r="F142" s="276" t="s">
        <v>796</v>
      </c>
      <c r="G142" s="262"/>
      <c r="H142" s="293"/>
      <c r="I142" s="301" t="e">
        <f t="shared" si="2"/>
        <v>#REF!</v>
      </c>
    </row>
    <row r="143" spans="2:10" x14ac:dyDescent="0.3">
      <c r="B143" s="256">
        <v>45160</v>
      </c>
      <c r="D143" s="257">
        <v>4497</v>
      </c>
      <c r="F143" s="242" t="s">
        <v>1052</v>
      </c>
      <c r="G143" s="262"/>
      <c r="H143" s="294">
        <v>200000</v>
      </c>
      <c r="I143" s="301" t="e">
        <f t="shared" si="2"/>
        <v>#REF!</v>
      </c>
    </row>
    <row r="144" spans="2:10" x14ac:dyDescent="0.3">
      <c r="B144" s="256">
        <v>45160</v>
      </c>
      <c r="D144" s="257">
        <v>4498</v>
      </c>
      <c r="F144" s="276" t="s">
        <v>1053</v>
      </c>
      <c r="G144" s="262"/>
      <c r="H144" s="294">
        <v>95000</v>
      </c>
      <c r="I144" s="301" t="e">
        <f t="shared" si="2"/>
        <v>#REF!</v>
      </c>
    </row>
    <row r="145" spans="2:9" x14ac:dyDescent="0.3">
      <c r="B145" s="256">
        <v>45160</v>
      </c>
      <c r="D145" s="257">
        <v>4499</v>
      </c>
      <c r="F145" s="276" t="s">
        <v>1054</v>
      </c>
      <c r="G145" s="262"/>
      <c r="H145" s="294">
        <v>25000</v>
      </c>
      <c r="I145" s="301" t="e">
        <f t="shared" si="2"/>
        <v>#REF!</v>
      </c>
    </row>
    <row r="146" spans="2:9" x14ac:dyDescent="0.3">
      <c r="B146" s="256">
        <v>45161</v>
      </c>
      <c r="D146" s="257">
        <v>4500</v>
      </c>
      <c r="F146" s="276" t="s">
        <v>1055</v>
      </c>
      <c r="G146" s="262"/>
      <c r="H146" s="294">
        <v>2000</v>
      </c>
      <c r="I146" s="301" t="e">
        <f t="shared" si="2"/>
        <v>#REF!</v>
      </c>
    </row>
    <row r="147" spans="2:9" x14ac:dyDescent="0.3">
      <c r="B147" s="256">
        <v>45161</v>
      </c>
      <c r="D147" s="257">
        <v>4501</v>
      </c>
      <c r="F147" s="276" t="s">
        <v>1164</v>
      </c>
      <c r="G147" s="262"/>
      <c r="H147" s="294">
        <v>61000</v>
      </c>
      <c r="I147" s="301" t="e">
        <f t="shared" si="2"/>
        <v>#REF!</v>
      </c>
    </row>
    <row r="148" spans="2:9" x14ac:dyDescent="0.3">
      <c r="B148" s="256">
        <v>45161</v>
      </c>
      <c r="D148" s="257">
        <v>4502</v>
      </c>
      <c r="F148" s="276" t="s">
        <v>1056</v>
      </c>
      <c r="G148" s="262"/>
      <c r="H148" s="293">
        <v>15000</v>
      </c>
      <c r="I148" s="301" t="e">
        <f t="shared" si="2"/>
        <v>#REF!</v>
      </c>
    </row>
    <row r="149" spans="2:9" x14ac:dyDescent="0.3">
      <c r="B149" s="256">
        <v>45161</v>
      </c>
      <c r="D149" s="257">
        <v>4503</v>
      </c>
      <c r="F149" s="276" t="s">
        <v>1057</v>
      </c>
      <c r="G149" s="262"/>
      <c r="H149" s="294">
        <v>40000</v>
      </c>
      <c r="I149" s="301" t="e">
        <f t="shared" si="2"/>
        <v>#REF!</v>
      </c>
    </row>
    <row r="150" spans="2:9" ht="33" x14ac:dyDescent="0.3">
      <c r="B150" s="256">
        <v>45161</v>
      </c>
      <c r="D150" s="257">
        <v>4504</v>
      </c>
      <c r="F150" s="276" t="s">
        <v>1058</v>
      </c>
      <c r="G150" s="262"/>
      <c r="H150" s="293">
        <v>2000</v>
      </c>
      <c r="I150" s="301" t="e">
        <f t="shared" si="2"/>
        <v>#REF!</v>
      </c>
    </row>
    <row r="151" spans="2:9" ht="33" x14ac:dyDescent="0.3">
      <c r="B151" s="256">
        <v>45161</v>
      </c>
      <c r="D151" s="257">
        <v>4505</v>
      </c>
      <c r="F151" s="276" t="s">
        <v>1165</v>
      </c>
      <c r="G151" s="262"/>
      <c r="H151" s="293">
        <v>4000</v>
      </c>
      <c r="I151" s="301" t="e">
        <f t="shared" si="2"/>
        <v>#REF!</v>
      </c>
    </row>
    <row r="152" spans="2:9" ht="33" x14ac:dyDescent="0.3">
      <c r="B152" s="256">
        <v>45161</v>
      </c>
      <c r="D152" s="257">
        <v>4506</v>
      </c>
      <c r="F152" s="276" t="s">
        <v>1059</v>
      </c>
      <c r="G152" s="262"/>
      <c r="H152" s="293">
        <v>8000</v>
      </c>
      <c r="I152" s="301" t="e">
        <f t="shared" si="2"/>
        <v>#REF!</v>
      </c>
    </row>
    <row r="153" spans="2:9" ht="33" x14ac:dyDescent="0.3">
      <c r="B153" s="256">
        <v>45161</v>
      </c>
      <c r="D153" s="257">
        <v>4507</v>
      </c>
      <c r="F153" s="276" t="s">
        <v>1060</v>
      </c>
      <c r="G153" s="262"/>
      <c r="H153" s="294">
        <v>10000</v>
      </c>
      <c r="I153" s="301" t="e">
        <f t="shared" si="2"/>
        <v>#REF!</v>
      </c>
    </row>
    <row r="154" spans="2:9" x14ac:dyDescent="0.3">
      <c r="B154" s="256">
        <v>45161</v>
      </c>
      <c r="D154" s="257">
        <v>4508</v>
      </c>
      <c r="F154" s="276" t="s">
        <v>796</v>
      </c>
      <c r="G154" s="262"/>
      <c r="H154" s="294"/>
      <c r="I154" s="301" t="e">
        <f t="shared" si="2"/>
        <v>#REF!</v>
      </c>
    </row>
    <row r="155" spans="2:9" x14ac:dyDescent="0.3">
      <c r="B155" s="256">
        <v>45161</v>
      </c>
      <c r="D155" s="257">
        <v>4509</v>
      </c>
      <c r="F155" s="276" t="s">
        <v>1061</v>
      </c>
      <c r="G155" s="262"/>
      <c r="H155" s="294">
        <v>5000</v>
      </c>
      <c r="I155" s="301" t="e">
        <f t="shared" si="2"/>
        <v>#REF!</v>
      </c>
    </row>
    <row r="156" spans="2:9" ht="49.5" x14ac:dyDescent="0.3">
      <c r="B156" s="256">
        <v>45161</v>
      </c>
      <c r="D156" s="257">
        <v>4510</v>
      </c>
      <c r="F156" s="276" t="s">
        <v>1180</v>
      </c>
      <c r="G156" s="262"/>
      <c r="H156" s="294">
        <v>5000</v>
      </c>
      <c r="I156" s="301" t="e">
        <f t="shared" si="2"/>
        <v>#REF!</v>
      </c>
    </row>
    <row r="157" spans="2:9" x14ac:dyDescent="0.3">
      <c r="B157" s="256">
        <v>45161</v>
      </c>
      <c r="D157" s="257">
        <v>4511</v>
      </c>
      <c r="F157" s="276" t="s">
        <v>1062</v>
      </c>
      <c r="G157" s="262"/>
      <c r="H157" s="293">
        <v>4000</v>
      </c>
      <c r="I157" s="301" t="e">
        <f t="shared" si="2"/>
        <v>#REF!</v>
      </c>
    </row>
    <row r="158" spans="2:9" ht="33" x14ac:dyDescent="0.3">
      <c r="B158" s="256">
        <v>45162</v>
      </c>
      <c r="D158" s="257">
        <v>4512</v>
      </c>
      <c r="F158" s="276" t="s">
        <v>1181</v>
      </c>
      <c r="G158" s="262"/>
      <c r="H158" s="293">
        <v>5000</v>
      </c>
      <c r="I158" s="301" t="e">
        <f t="shared" si="2"/>
        <v>#REF!</v>
      </c>
    </row>
    <row r="159" spans="2:9" ht="33" x14ac:dyDescent="0.3">
      <c r="B159" s="256">
        <v>45162</v>
      </c>
      <c r="D159" s="257">
        <v>4513</v>
      </c>
      <c r="F159" s="276" t="s">
        <v>1166</v>
      </c>
      <c r="G159" s="262"/>
      <c r="H159" s="293">
        <v>11000</v>
      </c>
      <c r="I159" s="301" t="e">
        <f t="shared" si="2"/>
        <v>#REF!</v>
      </c>
    </row>
    <row r="160" spans="2:9" ht="33" x14ac:dyDescent="0.3">
      <c r="B160" s="256">
        <v>45163</v>
      </c>
      <c r="D160" s="257">
        <v>4514</v>
      </c>
      <c r="F160" s="276" t="s">
        <v>1078</v>
      </c>
      <c r="G160" s="262"/>
      <c r="H160" s="294">
        <v>6000</v>
      </c>
      <c r="I160" s="301" t="e">
        <f t="shared" si="2"/>
        <v>#REF!</v>
      </c>
    </row>
    <row r="161" spans="1:9" x14ac:dyDescent="0.3">
      <c r="B161" s="256">
        <v>45163</v>
      </c>
      <c r="D161" s="257">
        <v>4515</v>
      </c>
      <c r="F161" s="276" t="s">
        <v>1079</v>
      </c>
      <c r="G161" s="262"/>
      <c r="H161" s="293">
        <v>5000</v>
      </c>
      <c r="I161" s="301" t="e">
        <f t="shared" si="2"/>
        <v>#REF!</v>
      </c>
    </row>
    <row r="162" spans="1:9" ht="33" x14ac:dyDescent="0.3">
      <c r="B162" s="256">
        <v>45163</v>
      </c>
      <c r="D162" s="257">
        <v>4516</v>
      </c>
      <c r="F162" s="276" t="s">
        <v>1082</v>
      </c>
      <c r="G162" s="262"/>
      <c r="H162" s="294">
        <v>82200</v>
      </c>
      <c r="I162" s="301" t="e">
        <f t="shared" si="2"/>
        <v>#REF!</v>
      </c>
    </row>
    <row r="163" spans="1:9" ht="33" x14ac:dyDescent="0.3">
      <c r="B163" s="256">
        <v>45163</v>
      </c>
      <c r="D163" s="257">
        <v>4517</v>
      </c>
      <c r="F163" s="276" t="s">
        <v>1167</v>
      </c>
      <c r="G163" s="262"/>
      <c r="H163" s="293">
        <v>3500</v>
      </c>
      <c r="I163" s="301" t="e">
        <f t="shared" si="2"/>
        <v>#REF!</v>
      </c>
    </row>
    <row r="164" spans="1:9" x14ac:dyDescent="0.3">
      <c r="B164" s="256">
        <v>45163</v>
      </c>
      <c r="D164" s="257">
        <v>4518</v>
      </c>
      <c r="F164" s="276" t="s">
        <v>1168</v>
      </c>
      <c r="G164" s="262"/>
      <c r="H164" s="294">
        <v>52450</v>
      </c>
      <c r="I164" s="301" t="e">
        <f t="shared" si="2"/>
        <v>#REF!</v>
      </c>
    </row>
    <row r="165" spans="1:9" x14ac:dyDescent="0.3">
      <c r="B165" s="256">
        <v>45163</v>
      </c>
      <c r="D165" s="257">
        <v>4519</v>
      </c>
      <c r="F165" s="276" t="s">
        <v>1169</v>
      </c>
      <c r="G165" s="262"/>
      <c r="H165" s="294">
        <v>36200</v>
      </c>
      <c r="I165" s="301" t="e">
        <f t="shared" si="2"/>
        <v>#REF!</v>
      </c>
    </row>
    <row r="166" spans="1:9" x14ac:dyDescent="0.3">
      <c r="A166" s="240">
        <v>2</v>
      </c>
      <c r="B166" s="256">
        <v>45163</v>
      </c>
      <c r="D166" s="257">
        <v>4520</v>
      </c>
      <c r="F166" s="276" t="s">
        <v>1080</v>
      </c>
      <c r="G166" s="262"/>
      <c r="H166" s="294">
        <v>200000</v>
      </c>
      <c r="I166" s="301" t="e">
        <f t="shared" si="2"/>
        <v>#REF!</v>
      </c>
    </row>
    <row r="167" spans="1:9" x14ac:dyDescent="0.3">
      <c r="B167" s="256">
        <v>45163</v>
      </c>
      <c r="D167" s="257">
        <v>4521</v>
      </c>
      <c r="F167" s="242" t="s">
        <v>1081</v>
      </c>
      <c r="G167" s="262"/>
      <c r="H167" s="293">
        <v>6000</v>
      </c>
      <c r="I167" s="301" t="e">
        <f t="shared" si="2"/>
        <v>#REF!</v>
      </c>
    </row>
    <row r="168" spans="1:9" x14ac:dyDescent="0.3">
      <c r="B168" s="256">
        <v>45163</v>
      </c>
      <c r="D168" s="257">
        <v>4522</v>
      </c>
      <c r="F168" s="276" t="s">
        <v>1170</v>
      </c>
      <c r="G168" s="262"/>
      <c r="H168" s="294">
        <v>50000</v>
      </c>
      <c r="I168" s="301" t="e">
        <f t="shared" si="2"/>
        <v>#REF!</v>
      </c>
    </row>
    <row r="169" spans="1:9" ht="33" x14ac:dyDescent="0.3">
      <c r="B169" s="256">
        <v>45163</v>
      </c>
      <c r="D169" s="257">
        <v>4523</v>
      </c>
      <c r="F169" s="276" t="s">
        <v>1171</v>
      </c>
      <c r="G169" s="262"/>
      <c r="H169" s="294">
        <v>2900</v>
      </c>
      <c r="I169" s="301" t="e">
        <f t="shared" si="2"/>
        <v>#REF!</v>
      </c>
    </row>
    <row r="170" spans="1:9" x14ac:dyDescent="0.3">
      <c r="B170" s="256">
        <v>45163</v>
      </c>
      <c r="D170" s="257">
        <v>4524</v>
      </c>
      <c r="F170" s="242" t="s">
        <v>1083</v>
      </c>
      <c r="G170" s="262"/>
      <c r="H170" s="294">
        <v>200000</v>
      </c>
      <c r="I170" s="301" t="e">
        <f t="shared" si="2"/>
        <v>#REF!</v>
      </c>
    </row>
    <row r="171" spans="1:9" x14ac:dyDescent="0.3">
      <c r="B171" s="256">
        <v>45163</v>
      </c>
      <c r="D171" s="257">
        <v>4525</v>
      </c>
      <c r="F171" s="276" t="s">
        <v>1084</v>
      </c>
      <c r="G171" s="262"/>
      <c r="H171" s="293">
        <v>109500</v>
      </c>
      <c r="I171" s="301" t="e">
        <f t="shared" si="2"/>
        <v>#REF!</v>
      </c>
    </row>
    <row r="172" spans="1:9" ht="33" x14ac:dyDescent="0.3">
      <c r="B172" s="256">
        <v>45164</v>
      </c>
      <c r="D172" s="257">
        <v>4526</v>
      </c>
      <c r="F172" s="276" t="s">
        <v>1154</v>
      </c>
      <c r="G172" s="262"/>
      <c r="H172" s="294">
        <v>10000</v>
      </c>
      <c r="I172" s="301" t="e">
        <f t="shared" si="2"/>
        <v>#REF!</v>
      </c>
    </row>
    <row r="173" spans="1:9" x14ac:dyDescent="0.3">
      <c r="B173" s="256">
        <v>45164</v>
      </c>
      <c r="D173" s="257">
        <v>4527</v>
      </c>
      <c r="F173" s="276" t="s">
        <v>1155</v>
      </c>
      <c r="G173" s="262"/>
      <c r="H173" s="294">
        <v>15000</v>
      </c>
      <c r="I173" s="301" t="e">
        <f t="shared" si="2"/>
        <v>#REF!</v>
      </c>
    </row>
    <row r="174" spans="1:9" ht="33" x14ac:dyDescent="0.3">
      <c r="B174" s="256">
        <v>45164</v>
      </c>
      <c r="D174" s="257">
        <v>4528</v>
      </c>
      <c r="F174" s="276" t="s">
        <v>1156</v>
      </c>
      <c r="G174" s="262"/>
      <c r="H174" s="294">
        <v>44700</v>
      </c>
      <c r="I174" s="301" t="e">
        <f t="shared" si="2"/>
        <v>#REF!</v>
      </c>
    </row>
    <row r="175" spans="1:9" x14ac:dyDescent="0.3">
      <c r="B175" s="256">
        <v>45164</v>
      </c>
      <c r="D175" s="257">
        <v>4529</v>
      </c>
      <c r="F175" s="276" t="s">
        <v>1157</v>
      </c>
      <c r="G175" s="262"/>
      <c r="H175" s="293">
        <v>25000</v>
      </c>
      <c r="I175" s="301" t="e">
        <f t="shared" si="2"/>
        <v>#REF!</v>
      </c>
    </row>
    <row r="176" spans="1:9" x14ac:dyDescent="0.3">
      <c r="B176" s="256">
        <v>45164</v>
      </c>
      <c r="D176" s="257">
        <v>4530</v>
      </c>
      <c r="F176" s="276" t="s">
        <v>1158</v>
      </c>
      <c r="G176" s="262"/>
      <c r="H176" s="293">
        <v>5000</v>
      </c>
      <c r="I176" s="301" t="e">
        <f t="shared" si="2"/>
        <v>#REF!</v>
      </c>
    </row>
    <row r="177" spans="2:9" x14ac:dyDescent="0.3">
      <c r="B177" s="256">
        <v>45166</v>
      </c>
      <c r="D177" s="257">
        <v>4531</v>
      </c>
      <c r="F177" s="276" t="s">
        <v>1172</v>
      </c>
      <c r="G177" s="262"/>
      <c r="H177" s="294">
        <v>20000</v>
      </c>
      <c r="I177" s="301" t="e">
        <f t="shared" si="2"/>
        <v>#REF!</v>
      </c>
    </row>
    <row r="178" spans="2:9" x14ac:dyDescent="0.3">
      <c r="B178" s="256">
        <v>45166</v>
      </c>
      <c r="D178" s="257">
        <v>4532</v>
      </c>
      <c r="F178" s="276" t="s">
        <v>1159</v>
      </c>
      <c r="G178" s="262"/>
      <c r="H178" s="294">
        <v>15000</v>
      </c>
      <c r="I178" s="301" t="e">
        <f t="shared" si="2"/>
        <v>#REF!</v>
      </c>
    </row>
    <row r="179" spans="2:9" ht="33" x14ac:dyDescent="0.3">
      <c r="B179" s="256">
        <v>45166</v>
      </c>
      <c r="D179" s="257">
        <v>4533</v>
      </c>
      <c r="F179" s="276" t="s">
        <v>1173</v>
      </c>
      <c r="G179" s="262"/>
      <c r="H179" s="294">
        <v>26000</v>
      </c>
      <c r="I179" s="301" t="e">
        <f t="shared" si="2"/>
        <v>#REF!</v>
      </c>
    </row>
    <row r="180" spans="2:9" x14ac:dyDescent="0.3">
      <c r="B180" s="256">
        <v>45166</v>
      </c>
      <c r="D180" s="257">
        <v>4534</v>
      </c>
      <c r="F180" s="276" t="s">
        <v>1160</v>
      </c>
      <c r="G180" s="262"/>
      <c r="H180" s="293">
        <v>15150</v>
      </c>
      <c r="I180" s="301" t="e">
        <f t="shared" si="2"/>
        <v>#REF!</v>
      </c>
    </row>
    <row r="181" spans="2:9" ht="33" x14ac:dyDescent="0.3">
      <c r="B181" s="256">
        <v>45166</v>
      </c>
      <c r="D181" s="257">
        <v>4535</v>
      </c>
      <c r="F181" s="276" t="s">
        <v>1161</v>
      </c>
      <c r="G181" s="262"/>
      <c r="H181" s="294">
        <v>10000</v>
      </c>
      <c r="I181" s="301" t="e">
        <f t="shared" si="2"/>
        <v>#REF!</v>
      </c>
    </row>
    <row r="182" spans="2:9" x14ac:dyDescent="0.3">
      <c r="B182" s="256">
        <v>45167</v>
      </c>
      <c r="D182" s="257">
        <v>4536</v>
      </c>
      <c r="F182" s="276" t="s">
        <v>1176</v>
      </c>
      <c r="G182" s="262"/>
      <c r="H182" s="293">
        <v>55900</v>
      </c>
      <c r="I182" s="301" t="e">
        <f t="shared" si="2"/>
        <v>#REF!</v>
      </c>
    </row>
    <row r="183" spans="2:9" x14ac:dyDescent="0.3">
      <c r="B183" s="256">
        <v>45167</v>
      </c>
      <c r="D183" s="257">
        <v>4537</v>
      </c>
      <c r="F183" s="276" t="s">
        <v>1174</v>
      </c>
      <c r="G183" s="262"/>
      <c r="H183" s="294">
        <v>29500</v>
      </c>
      <c r="I183" s="301" t="e">
        <f t="shared" si="2"/>
        <v>#REF!</v>
      </c>
    </row>
    <row r="184" spans="2:9" x14ac:dyDescent="0.3">
      <c r="B184" s="256">
        <v>45168</v>
      </c>
      <c r="D184" s="257">
        <v>4538</v>
      </c>
      <c r="F184" s="276" t="s">
        <v>1177</v>
      </c>
      <c r="G184" s="262"/>
      <c r="H184" s="294">
        <v>101400</v>
      </c>
      <c r="I184" s="301" t="e">
        <f t="shared" si="2"/>
        <v>#REF!</v>
      </c>
    </row>
    <row r="185" spans="2:9" x14ac:dyDescent="0.3">
      <c r="B185" s="256">
        <v>45168</v>
      </c>
      <c r="D185" s="257">
        <v>4539</v>
      </c>
      <c r="F185" s="276" t="s">
        <v>1175</v>
      </c>
      <c r="G185" s="262"/>
      <c r="H185" s="293">
        <v>52400</v>
      </c>
      <c r="I185" s="301" t="e">
        <f t="shared" si="2"/>
        <v>#REF!</v>
      </c>
    </row>
    <row r="186" spans="2:9" ht="33" x14ac:dyDescent="0.3">
      <c r="B186" s="256">
        <v>45168</v>
      </c>
      <c r="D186" s="257">
        <v>4540</v>
      </c>
      <c r="F186" s="276" t="s">
        <v>1163</v>
      </c>
      <c r="G186" s="262"/>
      <c r="H186" s="294">
        <v>15000</v>
      </c>
      <c r="I186" s="301" t="e">
        <f t="shared" si="2"/>
        <v>#REF!</v>
      </c>
    </row>
    <row r="187" spans="2:9" x14ac:dyDescent="0.3">
      <c r="B187" s="256">
        <v>45168</v>
      </c>
      <c r="D187" s="257">
        <v>4541</v>
      </c>
      <c r="F187" s="276" t="s">
        <v>1162</v>
      </c>
      <c r="G187" s="262"/>
      <c r="H187" s="294">
        <v>4000</v>
      </c>
      <c r="I187" s="301" t="e">
        <f t="shared" si="2"/>
        <v>#REF!</v>
      </c>
    </row>
    <row r="188" spans="2:9" ht="33" x14ac:dyDescent="0.3">
      <c r="B188" s="256">
        <v>45168</v>
      </c>
      <c r="D188" s="257">
        <v>4542</v>
      </c>
      <c r="F188" s="276" t="s">
        <v>1178</v>
      </c>
      <c r="G188" s="262"/>
      <c r="H188" s="294">
        <v>10000</v>
      </c>
      <c r="I188" s="301" t="e">
        <f t="shared" si="2"/>
        <v>#REF!</v>
      </c>
    </row>
    <row r="189" spans="2:9" x14ac:dyDescent="0.3">
      <c r="B189" s="256"/>
      <c r="D189" s="257">
        <v>4543</v>
      </c>
      <c r="F189" s="276"/>
      <c r="G189" s="262"/>
      <c r="H189" s="293"/>
      <c r="I189" s="301" t="e">
        <f t="shared" si="2"/>
        <v>#REF!</v>
      </c>
    </row>
    <row r="190" spans="2:9" x14ac:dyDescent="0.3">
      <c r="B190" s="256"/>
      <c r="D190" s="257">
        <v>4544</v>
      </c>
      <c r="F190" s="276"/>
      <c r="G190" s="262"/>
      <c r="H190" s="293"/>
      <c r="I190" s="301" t="e">
        <f t="shared" si="2"/>
        <v>#REF!</v>
      </c>
    </row>
    <row r="191" spans="2:9" x14ac:dyDescent="0.3">
      <c r="B191" s="256"/>
      <c r="D191" s="257">
        <v>4545</v>
      </c>
      <c r="F191" s="276"/>
      <c r="G191" s="262"/>
      <c r="H191" s="294"/>
      <c r="I191" s="301" t="e">
        <f t="shared" si="2"/>
        <v>#REF!</v>
      </c>
    </row>
    <row r="192" spans="2:9" x14ac:dyDescent="0.3">
      <c r="B192" s="256"/>
      <c r="D192" s="257">
        <v>4546</v>
      </c>
      <c r="F192" s="276"/>
      <c r="G192" s="262"/>
      <c r="H192" s="293"/>
      <c r="I192" s="301" t="e">
        <f t="shared" si="2"/>
        <v>#REF!</v>
      </c>
    </row>
    <row r="193" spans="2:9" x14ac:dyDescent="0.3">
      <c r="B193" s="256"/>
      <c r="D193" s="257">
        <v>4547</v>
      </c>
      <c r="F193" s="276"/>
      <c r="G193" s="262"/>
      <c r="H193" s="294"/>
      <c r="I193" s="301" t="e">
        <f t="shared" si="2"/>
        <v>#REF!</v>
      </c>
    </row>
    <row r="194" spans="2:9" x14ac:dyDescent="0.3">
      <c r="B194" s="256"/>
      <c r="D194" s="257">
        <v>4548</v>
      </c>
      <c r="F194" s="276"/>
      <c r="G194" s="262"/>
      <c r="H194" s="303"/>
      <c r="I194" s="301" t="e">
        <f t="shared" si="2"/>
        <v>#REF!</v>
      </c>
    </row>
    <row r="195" spans="2:9" x14ac:dyDescent="0.3">
      <c r="B195" s="256"/>
      <c r="D195" s="257">
        <v>4549</v>
      </c>
      <c r="F195" s="276"/>
      <c r="G195" s="262"/>
      <c r="H195" s="294"/>
      <c r="I195" s="301" t="e">
        <f t="shared" si="2"/>
        <v>#REF!</v>
      </c>
    </row>
    <row r="196" spans="2:9" x14ac:dyDescent="0.3">
      <c r="B196" s="256"/>
      <c r="D196" s="257">
        <v>4550</v>
      </c>
      <c r="F196" s="276"/>
      <c r="G196" s="262"/>
      <c r="H196" s="297"/>
      <c r="I196" s="301" t="e">
        <f t="shared" si="2"/>
        <v>#REF!</v>
      </c>
    </row>
    <row r="197" spans="2:9" x14ac:dyDescent="0.3">
      <c r="B197" s="256"/>
      <c r="D197" s="257">
        <v>4551</v>
      </c>
      <c r="F197" s="276"/>
      <c r="G197" s="262"/>
      <c r="H197" s="294"/>
      <c r="I197" s="301" t="e">
        <f t="shared" si="2"/>
        <v>#REF!</v>
      </c>
    </row>
    <row r="198" spans="2:9" x14ac:dyDescent="0.3">
      <c r="B198" s="256"/>
      <c r="D198" s="257">
        <v>4552</v>
      </c>
      <c r="F198" s="276"/>
      <c r="G198" s="262"/>
      <c r="H198" s="293"/>
      <c r="I198" s="301" t="e">
        <f t="shared" si="2"/>
        <v>#REF!</v>
      </c>
    </row>
    <row r="199" spans="2:9" x14ac:dyDescent="0.3">
      <c r="B199" s="256"/>
      <c r="D199" s="257">
        <v>4553</v>
      </c>
      <c r="F199" s="276"/>
      <c r="G199" s="262"/>
      <c r="H199" s="293"/>
      <c r="I199" s="301" t="e">
        <f t="shared" si="2"/>
        <v>#REF!</v>
      </c>
    </row>
    <row r="200" spans="2:9" x14ac:dyDescent="0.3">
      <c r="B200" s="256"/>
      <c r="D200" s="257">
        <v>4554</v>
      </c>
      <c r="F200" s="276"/>
      <c r="G200" s="262"/>
      <c r="H200" s="294"/>
      <c r="I200" s="301" t="e">
        <f t="shared" si="2"/>
        <v>#REF!</v>
      </c>
    </row>
    <row r="201" spans="2:9" x14ac:dyDescent="0.3">
      <c r="B201" s="256"/>
      <c r="D201" s="257">
        <v>4555</v>
      </c>
      <c r="F201" s="276"/>
      <c r="G201" s="262"/>
      <c r="H201" s="293"/>
      <c r="I201" s="301" t="e">
        <f t="shared" ref="I201:I264" si="3">I200+G201-H201</f>
        <v>#REF!</v>
      </c>
    </row>
    <row r="202" spans="2:9" x14ac:dyDescent="0.3">
      <c r="B202" s="256"/>
      <c r="D202" s="257">
        <v>4556</v>
      </c>
      <c r="F202" s="276"/>
      <c r="G202" s="262"/>
      <c r="H202" s="294"/>
      <c r="I202" s="301" t="e">
        <f t="shared" si="3"/>
        <v>#REF!</v>
      </c>
    </row>
    <row r="203" spans="2:9" x14ac:dyDescent="0.3">
      <c r="B203" s="256"/>
      <c r="D203" s="257">
        <v>4557</v>
      </c>
      <c r="F203" s="276"/>
      <c r="G203" s="262"/>
      <c r="H203" s="296"/>
      <c r="I203" s="301" t="e">
        <f t="shared" si="3"/>
        <v>#REF!</v>
      </c>
    </row>
    <row r="204" spans="2:9" x14ac:dyDescent="0.3">
      <c r="B204" s="256"/>
      <c r="D204" s="257">
        <v>4558</v>
      </c>
      <c r="F204" s="276"/>
      <c r="G204" s="262"/>
      <c r="H204" s="293"/>
      <c r="I204" s="301" t="e">
        <f t="shared" si="3"/>
        <v>#REF!</v>
      </c>
    </row>
    <row r="205" spans="2:9" x14ac:dyDescent="0.3">
      <c r="B205" s="256"/>
      <c r="D205" s="257">
        <v>4559</v>
      </c>
      <c r="F205" s="276"/>
      <c r="G205" s="262"/>
      <c r="H205" s="293"/>
      <c r="I205" s="301" t="e">
        <f t="shared" si="3"/>
        <v>#REF!</v>
      </c>
    </row>
    <row r="206" spans="2:9" x14ac:dyDescent="0.3">
      <c r="B206" s="256"/>
      <c r="D206" s="257">
        <v>4560</v>
      </c>
      <c r="F206" s="276"/>
      <c r="G206" s="262"/>
      <c r="H206" s="294"/>
      <c r="I206" s="301" t="e">
        <f t="shared" si="3"/>
        <v>#REF!</v>
      </c>
    </row>
    <row r="207" spans="2:9" x14ac:dyDescent="0.3">
      <c r="B207" s="256"/>
      <c r="D207" s="257">
        <v>4561</v>
      </c>
      <c r="F207" s="276"/>
      <c r="G207" s="262"/>
      <c r="H207" s="293"/>
      <c r="I207" s="301" t="e">
        <f t="shared" si="3"/>
        <v>#REF!</v>
      </c>
    </row>
    <row r="208" spans="2:9" x14ac:dyDescent="0.3">
      <c r="B208" s="256"/>
      <c r="D208" s="257">
        <v>4562</v>
      </c>
      <c r="F208" s="276"/>
      <c r="G208" s="262"/>
      <c r="H208" s="293"/>
      <c r="I208" s="301" t="e">
        <f t="shared" si="3"/>
        <v>#REF!</v>
      </c>
    </row>
    <row r="209" spans="2:9" x14ac:dyDescent="0.3">
      <c r="B209" s="256"/>
      <c r="D209" s="257">
        <v>4563</v>
      </c>
      <c r="F209" s="276"/>
      <c r="G209" s="262"/>
      <c r="H209" s="293"/>
      <c r="I209" s="301" t="e">
        <f t="shared" si="3"/>
        <v>#REF!</v>
      </c>
    </row>
    <row r="210" spans="2:9" x14ac:dyDescent="0.3">
      <c r="B210" s="256"/>
      <c r="D210" s="257">
        <v>4564</v>
      </c>
      <c r="F210" s="276"/>
      <c r="G210" s="262"/>
      <c r="H210" s="293"/>
      <c r="I210" s="301" t="e">
        <f t="shared" si="3"/>
        <v>#REF!</v>
      </c>
    </row>
    <row r="211" spans="2:9" x14ac:dyDescent="0.3">
      <c r="B211" s="256"/>
      <c r="D211" s="257">
        <v>4565</v>
      </c>
      <c r="F211" s="276"/>
      <c r="G211" s="262"/>
      <c r="H211" s="293"/>
      <c r="I211" s="301" t="e">
        <f t="shared" si="3"/>
        <v>#REF!</v>
      </c>
    </row>
    <row r="212" spans="2:9" x14ac:dyDescent="0.3">
      <c r="B212" s="256"/>
      <c r="D212" s="257">
        <v>4566</v>
      </c>
      <c r="F212" s="276"/>
      <c r="G212" s="262"/>
      <c r="H212" s="294"/>
      <c r="I212" s="301" t="e">
        <f t="shared" si="3"/>
        <v>#REF!</v>
      </c>
    </row>
    <row r="213" spans="2:9" x14ac:dyDescent="0.3">
      <c r="B213" s="256"/>
      <c r="D213" s="257">
        <v>4567</v>
      </c>
      <c r="F213" s="276"/>
      <c r="G213" s="262"/>
      <c r="H213" s="294"/>
      <c r="I213" s="301" t="e">
        <f t="shared" si="3"/>
        <v>#REF!</v>
      </c>
    </row>
    <row r="214" spans="2:9" x14ac:dyDescent="0.3">
      <c r="B214" s="256"/>
      <c r="D214" s="257">
        <v>4568</v>
      </c>
      <c r="F214" s="276"/>
      <c r="G214" s="262"/>
      <c r="H214" s="296"/>
      <c r="I214" s="301" t="e">
        <f t="shared" si="3"/>
        <v>#REF!</v>
      </c>
    </row>
    <row r="215" spans="2:9" x14ac:dyDescent="0.3">
      <c r="B215" s="256"/>
      <c r="D215" s="257">
        <v>4569</v>
      </c>
      <c r="F215" s="276"/>
      <c r="G215" s="262"/>
      <c r="H215" s="305"/>
      <c r="I215" s="301" t="e">
        <f t="shared" si="3"/>
        <v>#REF!</v>
      </c>
    </row>
    <row r="216" spans="2:9" x14ac:dyDescent="0.3">
      <c r="B216" s="256"/>
      <c r="D216" s="257">
        <v>4570</v>
      </c>
      <c r="F216" s="276"/>
      <c r="G216" s="262"/>
      <c r="H216" s="293"/>
      <c r="I216" s="301" t="e">
        <f t="shared" si="3"/>
        <v>#REF!</v>
      </c>
    </row>
    <row r="217" spans="2:9" x14ac:dyDescent="0.3">
      <c r="B217" s="256"/>
      <c r="D217" s="257">
        <v>4571</v>
      </c>
      <c r="F217" s="276"/>
      <c r="G217" s="262"/>
      <c r="H217" s="294"/>
      <c r="I217" s="301" t="e">
        <f t="shared" si="3"/>
        <v>#REF!</v>
      </c>
    </row>
    <row r="218" spans="2:9" x14ac:dyDescent="0.3">
      <c r="B218" s="256"/>
      <c r="D218" s="257">
        <v>4572</v>
      </c>
      <c r="F218" s="276"/>
      <c r="G218" s="262"/>
      <c r="H218" s="293"/>
      <c r="I218" s="301" t="e">
        <f t="shared" si="3"/>
        <v>#REF!</v>
      </c>
    </row>
    <row r="219" spans="2:9" x14ac:dyDescent="0.3">
      <c r="B219" s="256"/>
      <c r="D219" s="257">
        <v>4573</v>
      </c>
      <c r="F219" s="276"/>
      <c r="G219" s="262"/>
      <c r="H219" s="294"/>
      <c r="I219" s="301" t="e">
        <f t="shared" si="3"/>
        <v>#REF!</v>
      </c>
    </row>
    <row r="220" spans="2:9" x14ac:dyDescent="0.3">
      <c r="B220" s="256"/>
      <c r="D220" s="257">
        <v>4574</v>
      </c>
      <c r="F220" s="276"/>
      <c r="G220" s="262"/>
      <c r="H220" s="293"/>
      <c r="I220" s="301" t="e">
        <f t="shared" si="3"/>
        <v>#REF!</v>
      </c>
    </row>
    <row r="221" spans="2:9" x14ac:dyDescent="0.3">
      <c r="B221" s="256"/>
      <c r="D221" s="257">
        <v>4575</v>
      </c>
      <c r="F221" s="276"/>
      <c r="G221" s="262"/>
      <c r="H221" s="294"/>
      <c r="I221" s="301" t="e">
        <f t="shared" si="3"/>
        <v>#REF!</v>
      </c>
    </row>
    <row r="222" spans="2:9" x14ac:dyDescent="0.3">
      <c r="B222" s="256"/>
      <c r="D222" s="257">
        <v>4576</v>
      </c>
      <c r="F222" s="276"/>
      <c r="G222" s="262"/>
      <c r="H222" s="294"/>
      <c r="I222" s="301" t="e">
        <f t="shared" si="3"/>
        <v>#REF!</v>
      </c>
    </row>
    <row r="223" spans="2:9" x14ac:dyDescent="0.3">
      <c r="B223" s="256"/>
      <c r="D223" s="257">
        <v>4577</v>
      </c>
      <c r="F223" s="276"/>
      <c r="G223" s="262"/>
      <c r="H223" s="294"/>
      <c r="I223" s="301" t="e">
        <f t="shared" si="3"/>
        <v>#REF!</v>
      </c>
    </row>
    <row r="224" spans="2:9" x14ac:dyDescent="0.3">
      <c r="B224" s="256"/>
      <c r="D224" s="257">
        <v>4578</v>
      </c>
      <c r="F224" s="276"/>
      <c r="G224" s="262"/>
      <c r="H224" s="294"/>
      <c r="I224" s="301" t="e">
        <f t="shared" si="3"/>
        <v>#REF!</v>
      </c>
    </row>
    <row r="225" spans="2:9" x14ac:dyDescent="0.3">
      <c r="B225" s="256"/>
      <c r="D225" s="257">
        <v>4579</v>
      </c>
      <c r="F225" s="276"/>
      <c r="G225" s="262"/>
      <c r="H225" s="293"/>
      <c r="I225" s="301" t="e">
        <f t="shared" si="3"/>
        <v>#REF!</v>
      </c>
    </row>
    <row r="226" spans="2:9" x14ac:dyDescent="0.3">
      <c r="B226" s="256"/>
      <c r="D226" s="257">
        <v>4580</v>
      </c>
      <c r="F226" s="276"/>
      <c r="G226" s="262"/>
      <c r="H226" s="294"/>
      <c r="I226" s="301" t="e">
        <f t="shared" si="3"/>
        <v>#REF!</v>
      </c>
    </row>
    <row r="227" spans="2:9" x14ac:dyDescent="0.3">
      <c r="B227" s="256"/>
      <c r="D227" s="257">
        <v>4581</v>
      </c>
      <c r="F227" s="276"/>
      <c r="G227" s="262"/>
      <c r="H227" s="293"/>
      <c r="I227" s="301" t="e">
        <f t="shared" si="3"/>
        <v>#REF!</v>
      </c>
    </row>
    <row r="228" spans="2:9" x14ac:dyDescent="0.3">
      <c r="B228" s="256"/>
      <c r="D228" s="257">
        <v>4582</v>
      </c>
      <c r="F228" s="276"/>
      <c r="G228" s="262"/>
      <c r="H228" s="293"/>
      <c r="I228" s="301" t="e">
        <f t="shared" si="3"/>
        <v>#REF!</v>
      </c>
    </row>
    <row r="229" spans="2:9" x14ac:dyDescent="0.3">
      <c r="B229" s="256"/>
      <c r="D229" s="257">
        <v>4583</v>
      </c>
      <c r="F229" s="276"/>
      <c r="G229" s="262"/>
      <c r="H229" s="293"/>
      <c r="I229" s="301" t="e">
        <f t="shared" si="3"/>
        <v>#REF!</v>
      </c>
    </row>
    <row r="230" spans="2:9" x14ac:dyDescent="0.3">
      <c r="B230" s="256"/>
      <c r="D230" s="257">
        <v>4584</v>
      </c>
      <c r="F230" s="276"/>
      <c r="G230" s="262"/>
      <c r="H230" s="293"/>
      <c r="I230" s="301" t="e">
        <f t="shared" si="3"/>
        <v>#REF!</v>
      </c>
    </row>
    <row r="231" spans="2:9" x14ac:dyDescent="0.3">
      <c r="B231" s="256"/>
      <c r="D231" s="257">
        <v>4585</v>
      </c>
      <c r="F231" s="276"/>
      <c r="G231" s="262"/>
      <c r="H231" s="293"/>
      <c r="I231" s="301" t="e">
        <f t="shared" si="3"/>
        <v>#REF!</v>
      </c>
    </row>
    <row r="232" spans="2:9" x14ac:dyDescent="0.3">
      <c r="B232" s="256"/>
      <c r="D232" s="257">
        <v>4586</v>
      </c>
      <c r="F232" s="276"/>
      <c r="G232" s="262"/>
      <c r="H232" s="293"/>
      <c r="I232" s="301" t="e">
        <f t="shared" si="3"/>
        <v>#REF!</v>
      </c>
    </row>
    <row r="233" spans="2:9" x14ac:dyDescent="0.3">
      <c r="B233" s="256"/>
      <c r="D233" s="257">
        <v>4587</v>
      </c>
      <c r="F233" s="276"/>
      <c r="G233" s="262"/>
      <c r="H233" s="293"/>
      <c r="I233" s="301" t="e">
        <f t="shared" si="3"/>
        <v>#REF!</v>
      </c>
    </row>
    <row r="234" spans="2:9" x14ac:dyDescent="0.3">
      <c r="B234" s="256"/>
      <c r="D234" s="257">
        <v>4588</v>
      </c>
      <c r="F234" s="276"/>
      <c r="G234" s="262"/>
      <c r="H234" s="293"/>
      <c r="I234" s="301" t="e">
        <f t="shared" si="3"/>
        <v>#REF!</v>
      </c>
    </row>
    <row r="235" spans="2:9" x14ac:dyDescent="0.3">
      <c r="B235" s="256"/>
      <c r="D235" s="257">
        <v>4589</v>
      </c>
      <c r="F235" s="276"/>
      <c r="G235" s="262"/>
      <c r="H235" s="293"/>
      <c r="I235" s="301" t="e">
        <f t="shared" si="3"/>
        <v>#REF!</v>
      </c>
    </row>
    <row r="236" spans="2:9" x14ac:dyDescent="0.3">
      <c r="B236" s="256"/>
      <c r="D236" s="257">
        <v>4590</v>
      </c>
      <c r="F236" s="276"/>
      <c r="G236" s="262"/>
      <c r="H236" s="293"/>
      <c r="I236" s="301" t="e">
        <f t="shared" si="3"/>
        <v>#REF!</v>
      </c>
    </row>
    <row r="237" spans="2:9" x14ac:dyDescent="0.3">
      <c r="B237" s="256"/>
      <c r="D237" s="257">
        <v>4591</v>
      </c>
      <c r="F237" s="276"/>
      <c r="G237" s="262"/>
      <c r="H237" s="293"/>
      <c r="I237" s="301" t="e">
        <f t="shared" si="3"/>
        <v>#REF!</v>
      </c>
    </row>
    <row r="238" spans="2:9" x14ac:dyDescent="0.3">
      <c r="B238" s="256"/>
      <c r="D238" s="257">
        <v>4592</v>
      </c>
      <c r="F238" s="276"/>
      <c r="G238" s="262"/>
      <c r="H238" s="293"/>
      <c r="I238" s="301" t="e">
        <f t="shared" si="3"/>
        <v>#REF!</v>
      </c>
    </row>
    <row r="239" spans="2:9" x14ac:dyDescent="0.3">
      <c r="B239" s="256"/>
      <c r="D239" s="257">
        <v>4593</v>
      </c>
      <c r="F239" s="276"/>
      <c r="G239" s="262"/>
      <c r="H239" s="293"/>
      <c r="I239" s="301" t="e">
        <f t="shared" si="3"/>
        <v>#REF!</v>
      </c>
    </row>
    <row r="240" spans="2:9" x14ac:dyDescent="0.3">
      <c r="B240" s="256"/>
      <c r="D240" s="257">
        <v>4594</v>
      </c>
      <c r="F240" s="276"/>
      <c r="G240" s="262"/>
      <c r="H240" s="293"/>
      <c r="I240" s="301" t="e">
        <f t="shared" si="3"/>
        <v>#REF!</v>
      </c>
    </row>
    <row r="241" spans="2:9" x14ac:dyDescent="0.3">
      <c r="B241" s="256"/>
      <c r="D241" s="257">
        <v>4595</v>
      </c>
      <c r="F241" s="276"/>
      <c r="G241" s="262"/>
      <c r="H241" s="293"/>
      <c r="I241" s="301" t="e">
        <f t="shared" si="3"/>
        <v>#REF!</v>
      </c>
    </row>
    <row r="242" spans="2:9" x14ac:dyDescent="0.3">
      <c r="B242" s="256"/>
      <c r="D242" s="257">
        <v>4596</v>
      </c>
      <c r="F242" s="276"/>
      <c r="G242" s="262"/>
      <c r="H242" s="293"/>
      <c r="I242" s="301" t="e">
        <f t="shared" si="3"/>
        <v>#REF!</v>
      </c>
    </row>
    <row r="243" spans="2:9" x14ac:dyDescent="0.3">
      <c r="B243" s="256"/>
      <c r="D243" s="257">
        <v>4597</v>
      </c>
      <c r="F243" s="276"/>
      <c r="G243" s="262"/>
      <c r="H243" s="293"/>
      <c r="I243" s="301" t="e">
        <f t="shared" si="3"/>
        <v>#REF!</v>
      </c>
    </row>
    <row r="244" spans="2:9" x14ac:dyDescent="0.3">
      <c r="B244" s="256"/>
      <c r="D244" s="257">
        <v>4598</v>
      </c>
      <c r="F244" s="276"/>
      <c r="G244" s="262"/>
      <c r="H244" s="293"/>
      <c r="I244" s="301" t="e">
        <f t="shared" si="3"/>
        <v>#REF!</v>
      </c>
    </row>
    <row r="245" spans="2:9" x14ac:dyDescent="0.3">
      <c r="B245" s="256"/>
      <c r="D245" s="257">
        <v>4599</v>
      </c>
      <c r="F245" s="276"/>
      <c r="G245" s="262"/>
      <c r="H245" s="293"/>
      <c r="I245" s="301" t="e">
        <f t="shared" si="3"/>
        <v>#REF!</v>
      </c>
    </row>
    <row r="246" spans="2:9" x14ac:dyDescent="0.3">
      <c r="B246" s="256"/>
      <c r="D246" s="257">
        <v>4600</v>
      </c>
      <c r="F246" s="276"/>
      <c r="G246" s="262"/>
      <c r="H246" s="293"/>
      <c r="I246" s="301" t="e">
        <f t="shared" si="3"/>
        <v>#REF!</v>
      </c>
    </row>
    <row r="247" spans="2:9" x14ac:dyDescent="0.3">
      <c r="B247" s="256"/>
      <c r="D247" s="257">
        <v>4601</v>
      </c>
      <c r="F247" s="276"/>
      <c r="G247" s="262"/>
      <c r="H247" s="293"/>
      <c r="I247" s="301" t="e">
        <f t="shared" si="3"/>
        <v>#REF!</v>
      </c>
    </row>
    <row r="248" spans="2:9" x14ac:dyDescent="0.3">
      <c r="B248" s="256"/>
      <c r="D248" s="257">
        <v>4602</v>
      </c>
      <c r="F248" s="276"/>
      <c r="G248" s="262"/>
      <c r="H248" s="293"/>
      <c r="I248" s="301" t="e">
        <f t="shared" si="3"/>
        <v>#REF!</v>
      </c>
    </row>
    <row r="249" spans="2:9" x14ac:dyDescent="0.3">
      <c r="B249" s="256"/>
      <c r="D249" s="257">
        <v>4603</v>
      </c>
      <c r="F249" s="276"/>
      <c r="G249" s="262"/>
      <c r="H249" s="293"/>
      <c r="I249" s="301" t="e">
        <f t="shared" si="3"/>
        <v>#REF!</v>
      </c>
    </row>
    <row r="250" spans="2:9" x14ac:dyDescent="0.3">
      <c r="B250" s="256"/>
      <c r="D250" s="257">
        <v>4604</v>
      </c>
      <c r="F250" s="276"/>
      <c r="G250" s="262"/>
      <c r="H250" s="293"/>
      <c r="I250" s="301" t="e">
        <f t="shared" si="3"/>
        <v>#REF!</v>
      </c>
    </row>
    <row r="251" spans="2:9" x14ac:dyDescent="0.3">
      <c r="B251" s="256"/>
      <c r="D251" s="257">
        <v>4605</v>
      </c>
      <c r="F251" s="276"/>
      <c r="G251" s="262"/>
      <c r="H251" s="293"/>
      <c r="I251" s="301" t="e">
        <f t="shared" si="3"/>
        <v>#REF!</v>
      </c>
    </row>
    <row r="252" spans="2:9" x14ac:dyDescent="0.3">
      <c r="B252" s="256"/>
      <c r="D252" s="257">
        <v>4606</v>
      </c>
      <c r="F252" s="276"/>
      <c r="G252" s="262"/>
      <c r="H252" s="293"/>
      <c r="I252" s="301" t="e">
        <f t="shared" si="3"/>
        <v>#REF!</v>
      </c>
    </row>
    <row r="253" spans="2:9" x14ac:dyDescent="0.3">
      <c r="B253" s="256"/>
      <c r="D253" s="257">
        <v>4607</v>
      </c>
      <c r="F253" s="276"/>
      <c r="G253" s="262"/>
      <c r="H253" s="293"/>
      <c r="I253" s="301" t="e">
        <f t="shared" si="3"/>
        <v>#REF!</v>
      </c>
    </row>
    <row r="254" spans="2:9" x14ac:dyDescent="0.3">
      <c r="B254" s="256"/>
      <c r="D254" s="257">
        <v>4608</v>
      </c>
      <c r="F254" s="276"/>
      <c r="G254" s="262"/>
      <c r="H254" s="293"/>
      <c r="I254" s="301" t="e">
        <f t="shared" si="3"/>
        <v>#REF!</v>
      </c>
    </row>
    <row r="255" spans="2:9" x14ac:dyDescent="0.3">
      <c r="B255" s="256"/>
      <c r="D255" s="257">
        <v>4609</v>
      </c>
      <c r="F255" s="276"/>
      <c r="G255" s="262"/>
      <c r="H255" s="293"/>
      <c r="I255" s="301" t="e">
        <f t="shared" si="3"/>
        <v>#REF!</v>
      </c>
    </row>
    <row r="256" spans="2:9" x14ac:dyDescent="0.3">
      <c r="B256" s="256"/>
      <c r="D256" s="257">
        <v>4610</v>
      </c>
      <c r="F256" s="276"/>
      <c r="G256" s="262"/>
      <c r="H256" s="293"/>
      <c r="I256" s="301" t="e">
        <f t="shared" si="3"/>
        <v>#REF!</v>
      </c>
    </row>
    <row r="257" spans="2:9" x14ac:dyDescent="0.3">
      <c r="B257" s="256"/>
      <c r="D257" s="257">
        <v>4611</v>
      </c>
      <c r="F257" s="276"/>
      <c r="G257" s="262"/>
      <c r="H257" s="293"/>
      <c r="I257" s="301" t="e">
        <f t="shared" si="3"/>
        <v>#REF!</v>
      </c>
    </row>
    <row r="258" spans="2:9" x14ac:dyDescent="0.3">
      <c r="B258" s="256"/>
      <c r="D258" s="257">
        <v>4612</v>
      </c>
      <c r="F258" s="276"/>
      <c r="G258" s="262"/>
      <c r="H258" s="293"/>
      <c r="I258" s="301" t="e">
        <f t="shared" si="3"/>
        <v>#REF!</v>
      </c>
    </row>
    <row r="259" spans="2:9" x14ac:dyDescent="0.3">
      <c r="B259" s="256"/>
      <c r="D259" s="257">
        <v>4613</v>
      </c>
      <c r="F259" s="276"/>
      <c r="G259" s="262"/>
      <c r="H259" s="293"/>
      <c r="I259" s="301" t="e">
        <f t="shared" si="3"/>
        <v>#REF!</v>
      </c>
    </row>
    <row r="260" spans="2:9" x14ac:dyDescent="0.3">
      <c r="B260" s="256"/>
      <c r="D260" s="257">
        <v>4614</v>
      </c>
      <c r="F260" s="276"/>
      <c r="G260" s="262"/>
      <c r="H260" s="294"/>
      <c r="I260" s="301" t="e">
        <f t="shared" si="3"/>
        <v>#REF!</v>
      </c>
    </row>
    <row r="261" spans="2:9" x14ac:dyDescent="0.3">
      <c r="B261" s="256"/>
      <c r="D261" s="257">
        <v>4615</v>
      </c>
      <c r="F261" s="276"/>
      <c r="G261" s="262"/>
      <c r="H261" s="293"/>
      <c r="I261" s="301" t="e">
        <f t="shared" si="3"/>
        <v>#REF!</v>
      </c>
    </row>
    <row r="262" spans="2:9" x14ac:dyDescent="0.3">
      <c r="B262" s="256"/>
      <c r="D262" s="257">
        <v>4616</v>
      </c>
      <c r="F262" s="276"/>
      <c r="G262" s="262"/>
      <c r="H262" s="293"/>
      <c r="I262" s="301" t="e">
        <f t="shared" si="3"/>
        <v>#REF!</v>
      </c>
    </row>
    <row r="263" spans="2:9" x14ac:dyDescent="0.3">
      <c r="B263" s="256"/>
      <c r="D263" s="257">
        <v>4617</v>
      </c>
      <c r="F263" s="276"/>
      <c r="G263" s="262"/>
      <c r="H263" s="294"/>
      <c r="I263" s="301" t="e">
        <f t="shared" si="3"/>
        <v>#REF!</v>
      </c>
    </row>
    <row r="264" spans="2:9" x14ac:dyDescent="0.3">
      <c r="B264" s="256"/>
      <c r="D264" s="257">
        <v>4618</v>
      </c>
      <c r="F264" s="276"/>
      <c r="G264" s="262"/>
      <c r="H264" s="293"/>
      <c r="I264" s="301" t="e">
        <f t="shared" si="3"/>
        <v>#REF!</v>
      </c>
    </row>
    <row r="265" spans="2:9" x14ac:dyDescent="0.3">
      <c r="B265" s="256"/>
      <c r="D265" s="257">
        <v>4619</v>
      </c>
      <c r="F265" s="276"/>
      <c r="G265" s="262"/>
      <c r="H265" s="294"/>
      <c r="I265" s="301" t="e">
        <f t="shared" ref="I265:I301" si="4">I264+G265-H265</f>
        <v>#REF!</v>
      </c>
    </row>
    <row r="266" spans="2:9" x14ac:dyDescent="0.3">
      <c r="B266" s="256"/>
      <c r="D266" s="257">
        <v>4620</v>
      </c>
      <c r="F266" s="276"/>
      <c r="G266" s="262"/>
      <c r="H266" s="293"/>
      <c r="I266" s="301" t="e">
        <f t="shared" si="4"/>
        <v>#REF!</v>
      </c>
    </row>
    <row r="267" spans="2:9" x14ac:dyDescent="0.3">
      <c r="B267" s="256"/>
      <c r="D267" s="257">
        <v>4621</v>
      </c>
      <c r="F267" s="276"/>
      <c r="G267" s="262"/>
      <c r="H267" s="293"/>
      <c r="I267" s="301" t="e">
        <f t="shared" si="4"/>
        <v>#REF!</v>
      </c>
    </row>
    <row r="268" spans="2:9" x14ac:dyDescent="0.3">
      <c r="B268" s="256"/>
      <c r="D268" s="257">
        <v>4622</v>
      </c>
      <c r="F268" s="276"/>
      <c r="G268" s="262"/>
      <c r="H268" s="293"/>
      <c r="I268" s="301" t="e">
        <f t="shared" si="4"/>
        <v>#REF!</v>
      </c>
    </row>
    <row r="269" spans="2:9" x14ac:dyDescent="0.3">
      <c r="B269" s="256"/>
      <c r="D269" s="257">
        <v>4623</v>
      </c>
      <c r="F269" s="276"/>
      <c r="G269" s="262"/>
      <c r="H269" s="293"/>
      <c r="I269" s="301" t="e">
        <f t="shared" si="4"/>
        <v>#REF!</v>
      </c>
    </row>
    <row r="270" spans="2:9" x14ac:dyDescent="0.3">
      <c r="B270" s="256"/>
      <c r="D270" s="257">
        <v>4624</v>
      </c>
      <c r="F270" s="276"/>
      <c r="G270" s="262"/>
      <c r="H270" s="294"/>
      <c r="I270" s="301" t="e">
        <f t="shared" si="4"/>
        <v>#REF!</v>
      </c>
    </row>
    <row r="271" spans="2:9" x14ac:dyDescent="0.3">
      <c r="B271" s="256"/>
      <c r="D271" s="257">
        <v>4625</v>
      </c>
      <c r="F271" s="276"/>
      <c r="G271" s="262"/>
      <c r="H271" s="293"/>
      <c r="I271" s="301" t="e">
        <f t="shared" si="4"/>
        <v>#REF!</v>
      </c>
    </row>
    <row r="272" spans="2:9" x14ac:dyDescent="0.3">
      <c r="B272" s="256"/>
      <c r="D272" s="257">
        <v>4626</v>
      </c>
      <c r="F272" s="276"/>
      <c r="G272" s="262"/>
      <c r="H272" s="293"/>
      <c r="I272" s="301" t="e">
        <f t="shared" si="4"/>
        <v>#REF!</v>
      </c>
    </row>
    <row r="273" spans="2:9" x14ac:dyDescent="0.3">
      <c r="B273" s="256"/>
      <c r="D273" s="257">
        <v>4627</v>
      </c>
      <c r="F273" s="276"/>
      <c r="G273" s="262"/>
      <c r="H273" s="293"/>
      <c r="I273" s="301" t="e">
        <f t="shared" si="4"/>
        <v>#REF!</v>
      </c>
    </row>
    <row r="274" spans="2:9" x14ac:dyDescent="0.3">
      <c r="B274" s="256"/>
      <c r="D274" s="257">
        <v>4628</v>
      </c>
      <c r="F274" s="276"/>
      <c r="G274" s="262"/>
      <c r="H274" s="293"/>
      <c r="I274" s="301" t="e">
        <f t="shared" si="4"/>
        <v>#REF!</v>
      </c>
    </row>
    <row r="275" spans="2:9" x14ac:dyDescent="0.3">
      <c r="B275" s="256"/>
      <c r="D275" s="257">
        <v>4629</v>
      </c>
      <c r="F275" s="276"/>
      <c r="G275" s="262"/>
      <c r="H275" s="293"/>
      <c r="I275" s="301" t="e">
        <f t="shared" si="4"/>
        <v>#REF!</v>
      </c>
    </row>
    <row r="276" spans="2:9" x14ac:dyDescent="0.3">
      <c r="B276" s="256"/>
      <c r="D276" s="257">
        <v>4630</v>
      </c>
      <c r="F276" s="276"/>
      <c r="G276" s="262"/>
      <c r="H276" s="293"/>
      <c r="I276" s="301" t="e">
        <f t="shared" si="4"/>
        <v>#REF!</v>
      </c>
    </row>
    <row r="277" spans="2:9" x14ac:dyDescent="0.3">
      <c r="B277" s="256"/>
      <c r="D277" s="257">
        <v>4631</v>
      </c>
      <c r="F277" s="276"/>
      <c r="G277" s="262"/>
      <c r="H277" s="293"/>
      <c r="I277" s="301" t="e">
        <f t="shared" si="4"/>
        <v>#REF!</v>
      </c>
    </row>
    <row r="278" spans="2:9" x14ac:dyDescent="0.3">
      <c r="B278" s="256"/>
      <c r="D278" s="257">
        <v>4632</v>
      </c>
      <c r="F278" s="276"/>
      <c r="G278" s="262"/>
      <c r="H278" s="293"/>
      <c r="I278" s="301" t="e">
        <f t="shared" si="4"/>
        <v>#REF!</v>
      </c>
    </row>
    <row r="279" spans="2:9" x14ac:dyDescent="0.3">
      <c r="B279" s="256"/>
      <c r="D279" s="257">
        <v>4633</v>
      </c>
      <c r="F279" s="276"/>
      <c r="G279" s="262"/>
      <c r="H279" s="293"/>
      <c r="I279" s="301" t="e">
        <f t="shared" si="4"/>
        <v>#REF!</v>
      </c>
    </row>
    <row r="280" spans="2:9" x14ac:dyDescent="0.3">
      <c r="B280" s="256"/>
      <c r="D280" s="257">
        <v>4634</v>
      </c>
      <c r="F280" s="276"/>
      <c r="G280" s="262"/>
      <c r="H280" s="293"/>
      <c r="I280" s="301" t="e">
        <f t="shared" si="4"/>
        <v>#REF!</v>
      </c>
    </row>
    <row r="281" spans="2:9" x14ac:dyDescent="0.3">
      <c r="B281" s="256"/>
      <c r="D281" s="257">
        <v>4635</v>
      </c>
      <c r="F281" s="276"/>
      <c r="G281" s="262"/>
      <c r="H281" s="293"/>
      <c r="I281" s="301" t="e">
        <f t="shared" si="4"/>
        <v>#REF!</v>
      </c>
    </row>
    <row r="282" spans="2:9" x14ac:dyDescent="0.3">
      <c r="B282" s="256"/>
      <c r="D282" s="257">
        <v>4636</v>
      </c>
      <c r="F282" s="276"/>
      <c r="G282" s="262"/>
      <c r="H282" s="293"/>
      <c r="I282" s="301" t="e">
        <f t="shared" si="4"/>
        <v>#REF!</v>
      </c>
    </row>
    <row r="283" spans="2:9" x14ac:dyDescent="0.3">
      <c r="B283" s="256"/>
      <c r="D283" s="257">
        <v>4637</v>
      </c>
      <c r="F283" s="276"/>
      <c r="G283" s="262"/>
      <c r="H283" s="293"/>
      <c r="I283" s="301" t="e">
        <f t="shared" si="4"/>
        <v>#REF!</v>
      </c>
    </row>
    <row r="284" spans="2:9" x14ac:dyDescent="0.3">
      <c r="B284" s="256"/>
      <c r="D284" s="257">
        <v>4638</v>
      </c>
      <c r="F284" s="276"/>
      <c r="G284" s="262"/>
      <c r="H284" s="293"/>
      <c r="I284" s="301" t="e">
        <f t="shared" si="4"/>
        <v>#REF!</v>
      </c>
    </row>
    <row r="285" spans="2:9" x14ac:dyDescent="0.3">
      <c r="B285" s="256"/>
      <c r="D285" s="257">
        <v>4639</v>
      </c>
      <c r="F285" s="276"/>
      <c r="G285" s="262"/>
      <c r="H285" s="293"/>
      <c r="I285" s="301" t="e">
        <f t="shared" si="4"/>
        <v>#REF!</v>
      </c>
    </row>
    <row r="286" spans="2:9" x14ac:dyDescent="0.3">
      <c r="B286" s="256"/>
      <c r="D286" s="257">
        <v>4640</v>
      </c>
      <c r="F286" s="276"/>
      <c r="G286" s="262"/>
      <c r="H286" s="294"/>
      <c r="I286" s="301" t="e">
        <f t="shared" si="4"/>
        <v>#REF!</v>
      </c>
    </row>
    <row r="287" spans="2:9" x14ac:dyDescent="0.3">
      <c r="B287" s="256"/>
      <c r="D287" s="257">
        <v>4641</v>
      </c>
      <c r="F287" s="276"/>
      <c r="G287" s="262"/>
      <c r="H287" s="293"/>
      <c r="I287" s="301" t="e">
        <f t="shared" si="4"/>
        <v>#REF!</v>
      </c>
    </row>
    <row r="288" spans="2:9" x14ac:dyDescent="0.3">
      <c r="B288" s="256"/>
      <c r="D288" s="257">
        <v>4642</v>
      </c>
      <c r="F288" s="276"/>
      <c r="G288" s="262"/>
      <c r="H288" s="293"/>
      <c r="I288" s="301" t="e">
        <f t="shared" si="4"/>
        <v>#REF!</v>
      </c>
    </row>
    <row r="289" spans="2:9" x14ac:dyDescent="0.3">
      <c r="B289" s="256"/>
      <c r="D289" s="257">
        <v>4643</v>
      </c>
      <c r="F289" s="276"/>
      <c r="G289" s="262"/>
      <c r="H289" s="293"/>
      <c r="I289" s="301" t="e">
        <f t="shared" si="4"/>
        <v>#REF!</v>
      </c>
    </row>
    <row r="290" spans="2:9" x14ac:dyDescent="0.3">
      <c r="B290" s="256"/>
      <c r="D290" s="257">
        <v>4644</v>
      </c>
      <c r="F290" s="276"/>
      <c r="G290" s="262"/>
      <c r="H290" s="293"/>
      <c r="I290" s="301" t="e">
        <f t="shared" si="4"/>
        <v>#REF!</v>
      </c>
    </row>
    <row r="291" spans="2:9" x14ac:dyDescent="0.3">
      <c r="B291" s="256"/>
      <c r="D291" s="257">
        <v>4645</v>
      </c>
      <c r="F291" s="276"/>
      <c r="G291" s="262"/>
      <c r="H291" s="293"/>
      <c r="I291" s="301" t="e">
        <f t="shared" si="4"/>
        <v>#REF!</v>
      </c>
    </row>
    <row r="292" spans="2:9" x14ac:dyDescent="0.3">
      <c r="B292" s="256"/>
      <c r="D292" s="257">
        <v>4646</v>
      </c>
      <c r="F292" s="276"/>
      <c r="G292" s="262"/>
      <c r="H292" s="293"/>
      <c r="I292" s="301" t="e">
        <f t="shared" si="4"/>
        <v>#REF!</v>
      </c>
    </row>
    <row r="293" spans="2:9" x14ac:dyDescent="0.3">
      <c r="B293" s="256"/>
      <c r="D293" s="257">
        <v>4647</v>
      </c>
      <c r="F293" s="276"/>
      <c r="G293" s="262"/>
      <c r="H293" s="293"/>
      <c r="I293" s="301" t="e">
        <f t="shared" si="4"/>
        <v>#REF!</v>
      </c>
    </row>
    <row r="294" spans="2:9" x14ac:dyDescent="0.3">
      <c r="B294" s="256"/>
      <c r="D294" s="257">
        <v>4648</v>
      </c>
      <c r="F294" s="276"/>
      <c r="G294" s="262"/>
      <c r="H294" s="293"/>
      <c r="I294" s="301" t="e">
        <f t="shared" si="4"/>
        <v>#REF!</v>
      </c>
    </row>
    <row r="295" spans="2:9" x14ac:dyDescent="0.3">
      <c r="B295" s="256"/>
      <c r="D295" s="257">
        <v>4649</v>
      </c>
      <c r="F295" s="276"/>
      <c r="G295" s="262"/>
      <c r="H295" s="293"/>
      <c r="I295" s="301" t="e">
        <f t="shared" si="4"/>
        <v>#REF!</v>
      </c>
    </row>
    <row r="296" spans="2:9" x14ac:dyDescent="0.3">
      <c r="B296" s="256"/>
      <c r="D296" s="257">
        <v>4650</v>
      </c>
      <c r="F296" s="276"/>
      <c r="G296" s="262"/>
      <c r="H296" s="293"/>
      <c r="I296" s="301" t="e">
        <f t="shared" si="4"/>
        <v>#REF!</v>
      </c>
    </row>
    <row r="297" spans="2:9" x14ac:dyDescent="0.3">
      <c r="B297" s="256"/>
      <c r="D297" s="257">
        <v>4651</v>
      </c>
      <c r="F297" s="276"/>
      <c r="G297" s="262"/>
      <c r="H297" s="293"/>
      <c r="I297" s="301" t="e">
        <f t="shared" si="4"/>
        <v>#REF!</v>
      </c>
    </row>
    <row r="298" spans="2:9" x14ac:dyDescent="0.3">
      <c r="B298" s="256"/>
      <c r="D298" s="257">
        <v>4652</v>
      </c>
      <c r="F298" s="276"/>
      <c r="G298" s="262"/>
      <c r="H298" s="293"/>
      <c r="I298" s="301" t="e">
        <f t="shared" si="4"/>
        <v>#REF!</v>
      </c>
    </row>
    <row r="299" spans="2:9" x14ac:dyDescent="0.3">
      <c r="B299" s="256"/>
      <c r="D299" s="257">
        <v>4653</v>
      </c>
      <c r="F299" s="276"/>
      <c r="G299" s="262"/>
      <c r="H299" s="293"/>
      <c r="I299" s="301" t="e">
        <f t="shared" si="4"/>
        <v>#REF!</v>
      </c>
    </row>
    <row r="300" spans="2:9" x14ac:dyDescent="0.3">
      <c r="B300" s="256"/>
      <c r="D300" s="257">
        <v>4654</v>
      </c>
      <c r="F300" s="276"/>
      <c r="G300" s="262"/>
      <c r="H300" s="293"/>
      <c r="I300" s="301" t="e">
        <f t="shared" si="4"/>
        <v>#REF!</v>
      </c>
    </row>
    <row r="301" spans="2:9" x14ac:dyDescent="0.3">
      <c r="B301" s="256"/>
      <c r="D301" s="257">
        <v>4655</v>
      </c>
      <c r="F301" s="274"/>
      <c r="G301" s="262"/>
      <c r="H301" s="293"/>
      <c r="I301" s="301" t="e">
        <f t="shared" si="4"/>
        <v>#REF!</v>
      </c>
    </row>
    <row r="310" spans="1:14" x14ac:dyDescent="0.3">
      <c r="B310" s="265"/>
      <c r="C310" s="265"/>
      <c r="E310" s="265"/>
      <c r="F310" s="264" t="s">
        <v>795</v>
      </c>
      <c r="G310" s="298">
        <f>SUM(G8:G309)</f>
        <v>6655035</v>
      </c>
      <c r="H310" s="298">
        <f>SUM(H8:H309)</f>
        <v>6705565</v>
      </c>
      <c r="I310" s="301" t="e">
        <f>G7+G310-H310</f>
        <v>#REF!</v>
      </c>
    </row>
    <row r="311" spans="1:14" x14ac:dyDescent="0.3">
      <c r="D311" s="263"/>
    </row>
    <row r="312" spans="1:14" x14ac:dyDescent="0.3">
      <c r="D312" s="263"/>
    </row>
    <row r="313" spans="1:14" x14ac:dyDescent="0.3">
      <c r="D313" s="263"/>
    </row>
    <row r="314" spans="1:14" s="244" customFormat="1" x14ac:dyDescent="0.3">
      <c r="A314" s="240"/>
      <c r="B314" s="266" t="s">
        <v>415</v>
      </c>
      <c r="C314" s="267"/>
      <c r="D314" s="263"/>
      <c r="E314" s="268"/>
      <c r="F314" s="269"/>
      <c r="G314" s="403" t="s">
        <v>792</v>
      </c>
      <c r="H314" s="403"/>
      <c r="I314" s="403"/>
      <c r="J314" s="282"/>
      <c r="K314" s="252"/>
      <c r="M314" s="240"/>
      <c r="N314" s="240"/>
    </row>
    <row r="315" spans="1:14" s="244" customFormat="1" x14ac:dyDescent="0.3">
      <c r="A315" s="240"/>
      <c r="B315" s="240"/>
      <c r="C315" s="241"/>
      <c r="D315" s="241"/>
      <c r="E315" s="240"/>
      <c r="F315" s="242"/>
      <c r="G315" s="243"/>
      <c r="H315" s="299"/>
      <c r="I315" s="302"/>
      <c r="J315" s="252"/>
      <c r="K315" s="252"/>
      <c r="M315" s="240"/>
      <c r="N315" s="240"/>
    </row>
    <row r="316" spans="1:14" s="244" customFormat="1" x14ac:dyDescent="0.3">
      <c r="A316" s="240"/>
      <c r="B316" s="240"/>
      <c r="C316" s="241"/>
      <c r="D316" s="267"/>
      <c r="E316" s="240"/>
      <c r="F316" s="242"/>
      <c r="G316" s="243"/>
      <c r="H316" s="299"/>
      <c r="I316" s="302"/>
      <c r="J316" s="252"/>
      <c r="K316" s="252"/>
      <c r="M316" s="240"/>
      <c r="N316" s="240"/>
    </row>
    <row r="317" spans="1:14" s="244" customFormat="1" x14ac:dyDescent="0.3">
      <c r="A317" s="240"/>
      <c r="B317" s="240"/>
      <c r="C317" s="241"/>
      <c r="D317" s="241"/>
      <c r="E317" s="240"/>
      <c r="F317" s="242"/>
      <c r="G317" s="243"/>
      <c r="H317" s="299"/>
      <c r="I317" s="302"/>
      <c r="J317" s="252"/>
      <c r="K317" s="252"/>
      <c r="M317" s="240"/>
      <c r="N317" s="240"/>
    </row>
    <row r="318" spans="1:14" s="244" customFormat="1" x14ac:dyDescent="0.3">
      <c r="A318" s="240"/>
      <c r="B318" s="240"/>
      <c r="C318" s="241"/>
      <c r="D318" s="241"/>
      <c r="E318" s="240"/>
      <c r="F318" s="270"/>
      <c r="G318" s="243"/>
      <c r="H318" s="299"/>
      <c r="I318" s="302"/>
      <c r="J318" s="252"/>
      <c r="K318" s="252"/>
      <c r="M318" s="240"/>
      <c r="N318" s="240"/>
    </row>
    <row r="319" spans="1:14" s="244" customFormat="1" x14ac:dyDescent="0.3">
      <c r="A319" s="240"/>
      <c r="B319" s="271" t="s">
        <v>793</v>
      </c>
      <c r="C319" s="272"/>
      <c r="D319" s="241"/>
      <c r="E319" s="271"/>
      <c r="F319" s="242"/>
      <c r="G319" s="248" t="s">
        <v>169</v>
      </c>
      <c r="H319" s="299"/>
      <c r="I319" s="302"/>
      <c r="J319" s="252"/>
      <c r="K319" s="252"/>
      <c r="M319" s="240"/>
      <c r="N319" s="240"/>
    </row>
    <row r="11616" spans="1:18" s="243" customFormat="1" x14ac:dyDescent="0.3">
      <c r="A11616" s="240"/>
      <c r="B11616" s="240"/>
      <c r="C11616" s="241"/>
      <c r="D11616" s="241"/>
      <c r="E11616" s="240"/>
      <c r="F11616" s="242" t="s">
        <v>791</v>
      </c>
      <c r="H11616" s="299"/>
      <c r="I11616" s="300"/>
      <c r="J11616" s="244"/>
      <c r="K11616" s="240"/>
      <c r="L11616" s="244"/>
      <c r="M11616" s="240"/>
      <c r="N11616" s="240"/>
      <c r="O11616" s="240"/>
      <c r="P11616" s="240"/>
      <c r="Q11616" s="240"/>
      <c r="R11616" s="240"/>
    </row>
  </sheetData>
  <autoFilter ref="A7:I301" xr:uid="{00000000-0009-0000-0000-000007000000}"/>
  <mergeCells count="3">
    <mergeCell ref="A3:H3"/>
    <mergeCell ref="A5:I5"/>
    <mergeCell ref="G314:I3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R439"/>
  <sheetViews>
    <sheetView topLeftCell="A193" zoomScale="115" zoomScaleNormal="115" workbookViewId="0">
      <selection activeCell="F212" sqref="F212"/>
    </sheetView>
  </sheetViews>
  <sheetFormatPr baseColWidth="10" defaultColWidth="11.42578125" defaultRowHeight="15" x14ac:dyDescent="0.25"/>
  <cols>
    <col min="1" max="1" width="4.28515625" style="152" customWidth="1"/>
    <col min="2" max="2" width="14.28515625" style="152" bestFit="1" customWidth="1"/>
    <col min="3" max="3" width="14.28515625" style="187" hidden="1" customWidth="1"/>
    <col min="4" max="4" width="14.28515625" style="187" customWidth="1"/>
    <col min="5" max="5" width="11.85546875" style="152" hidden="1" customWidth="1"/>
    <col min="6" max="6" width="130.7109375" style="164" customWidth="1"/>
    <col min="7" max="7" width="14.7109375" style="181" customWidth="1"/>
    <col min="8" max="8" width="14" style="181" bestFit="1" customWidth="1"/>
    <col min="9" max="9" width="15.85546875" style="152" customWidth="1"/>
    <col min="10" max="10" width="35.7109375" style="152" customWidth="1"/>
    <col min="11" max="11" width="24.5703125" style="152" customWidth="1"/>
    <col min="12" max="12" width="19.42578125" style="162" customWidth="1"/>
    <col min="13" max="13" width="12.85546875" style="152" customWidth="1"/>
    <col min="14" max="26" width="11.42578125" style="152" customWidth="1"/>
    <col min="27" max="16384" width="11.42578125" style="152"/>
  </cols>
  <sheetData>
    <row r="3" spans="1:14" x14ac:dyDescent="0.25">
      <c r="A3" s="404" t="s">
        <v>414</v>
      </c>
      <c r="B3" s="404"/>
      <c r="C3" s="404"/>
      <c r="D3" s="404"/>
      <c r="E3" s="404"/>
      <c r="F3" s="404"/>
      <c r="G3" s="404"/>
      <c r="H3" s="404"/>
      <c r="N3" s="154"/>
    </row>
    <row r="4" spans="1:14" x14ac:dyDescent="0.25">
      <c r="A4" s="155"/>
      <c r="B4" s="155"/>
      <c r="C4" s="185"/>
      <c r="D4" s="185"/>
      <c r="E4" s="155"/>
      <c r="F4" s="156"/>
      <c r="G4" s="178"/>
      <c r="H4" s="178"/>
      <c r="N4" s="154"/>
    </row>
    <row r="5" spans="1:14" ht="21" customHeight="1" x14ac:dyDescent="0.25">
      <c r="A5" s="405"/>
      <c r="B5" s="405"/>
      <c r="C5" s="405"/>
      <c r="D5" s="405"/>
      <c r="E5" s="405"/>
      <c r="F5" s="405"/>
      <c r="G5" s="405"/>
      <c r="H5" s="405"/>
      <c r="I5" s="405"/>
      <c r="J5" s="177"/>
      <c r="K5" s="177"/>
      <c r="N5" s="154"/>
    </row>
    <row r="6" spans="1:14" ht="27.75" customHeight="1" x14ac:dyDescent="0.25">
      <c r="A6" s="157" t="s">
        <v>0</v>
      </c>
      <c r="B6" s="157" t="s">
        <v>1</v>
      </c>
      <c r="C6" s="186"/>
      <c r="D6" s="186"/>
      <c r="E6" s="157"/>
      <c r="F6" s="158" t="s">
        <v>2</v>
      </c>
      <c r="G6" s="179" t="s">
        <v>3</v>
      </c>
      <c r="H6" s="179" t="s">
        <v>4</v>
      </c>
      <c r="I6" s="157" t="s">
        <v>5</v>
      </c>
      <c r="J6" s="172"/>
      <c r="K6" s="172"/>
      <c r="M6" s="159"/>
      <c r="N6" s="154"/>
    </row>
    <row r="7" spans="1:14" x14ac:dyDescent="0.25">
      <c r="A7" s="196"/>
      <c r="B7" s="197"/>
      <c r="C7" s="198"/>
      <c r="D7" s="195"/>
      <c r="E7" s="199"/>
      <c r="F7" s="194" t="s">
        <v>7</v>
      </c>
      <c r="G7" s="160" t="e">
        <f>+#REF!</f>
        <v>#REF!</v>
      </c>
      <c r="H7" s="161"/>
      <c r="I7" s="200" t="e">
        <f>+G7</f>
        <v>#REF!</v>
      </c>
      <c r="J7" s="205"/>
      <c r="K7" s="183"/>
      <c r="M7" s="159"/>
      <c r="N7" s="154"/>
    </row>
    <row r="8" spans="1:14" x14ac:dyDescent="0.25">
      <c r="A8" s="196"/>
      <c r="B8" s="197">
        <v>44774</v>
      </c>
      <c r="C8" s="198"/>
      <c r="D8" s="209">
        <v>2181</v>
      </c>
      <c r="E8" s="199"/>
      <c r="F8" s="194"/>
      <c r="G8" s="160"/>
      <c r="H8" s="161">
        <v>0</v>
      </c>
      <c r="I8" s="200" t="e">
        <f>I7+G8-H8</f>
        <v>#REF!</v>
      </c>
      <c r="J8" s="205"/>
      <c r="K8" s="183"/>
      <c r="M8" s="159"/>
      <c r="N8" s="154"/>
    </row>
    <row r="9" spans="1:14" ht="21.95" customHeight="1" x14ac:dyDescent="0.25">
      <c r="A9" s="196"/>
      <c r="B9" s="197">
        <v>44774</v>
      </c>
      <c r="C9" s="198"/>
      <c r="D9" s="209">
        <v>2182</v>
      </c>
      <c r="E9" s="199"/>
      <c r="F9" s="194" t="s">
        <v>418</v>
      </c>
      <c r="G9" s="160"/>
      <c r="H9" s="161">
        <v>10000</v>
      </c>
      <c r="I9" s="200" t="e">
        <f t="shared" ref="I9:I64" si="0">I8+G9-H9</f>
        <v>#REF!</v>
      </c>
      <c r="J9" s="205"/>
      <c r="K9" s="183"/>
      <c r="M9" s="159"/>
      <c r="N9" s="154"/>
    </row>
    <row r="10" spans="1:14" ht="31.5" customHeight="1" x14ac:dyDescent="0.25">
      <c r="A10" s="196"/>
      <c r="B10" s="197">
        <v>44774</v>
      </c>
      <c r="C10" s="198"/>
      <c r="D10" s="209">
        <v>2183</v>
      </c>
      <c r="E10" s="199"/>
      <c r="F10" s="194" t="s">
        <v>419</v>
      </c>
      <c r="G10" s="160"/>
      <c r="H10" s="161">
        <v>32000</v>
      </c>
      <c r="I10" s="200" t="e">
        <f t="shared" si="0"/>
        <v>#REF!</v>
      </c>
      <c r="J10" s="205"/>
      <c r="K10" s="183"/>
      <c r="M10" s="159"/>
      <c r="N10" s="154"/>
    </row>
    <row r="11" spans="1:14" ht="21.95" customHeight="1" x14ac:dyDescent="0.25">
      <c r="A11" s="196"/>
      <c r="B11" s="197">
        <v>44774</v>
      </c>
      <c r="C11" s="198"/>
      <c r="D11" s="209">
        <v>2184</v>
      </c>
      <c r="E11" s="199"/>
      <c r="F11" s="194" t="s">
        <v>420</v>
      </c>
      <c r="G11" s="160"/>
      <c r="H11" s="161">
        <v>160000</v>
      </c>
      <c r="I11" s="200" t="e">
        <f t="shared" si="0"/>
        <v>#REF!</v>
      </c>
      <c r="J11" s="205"/>
      <c r="K11" s="183"/>
      <c r="M11" s="159"/>
      <c r="N11" s="154"/>
    </row>
    <row r="12" spans="1:14" ht="21.95" customHeight="1" x14ac:dyDescent="0.25">
      <c r="A12" s="196"/>
      <c r="B12" s="197">
        <v>44775</v>
      </c>
      <c r="C12" s="198"/>
      <c r="D12" s="209">
        <v>2185</v>
      </c>
      <c r="E12" s="199"/>
      <c r="F12" s="194" t="s">
        <v>421</v>
      </c>
      <c r="G12" s="160">
        <v>3000000</v>
      </c>
      <c r="H12" s="161"/>
      <c r="I12" s="200" t="e">
        <f t="shared" si="0"/>
        <v>#REF!</v>
      </c>
      <c r="J12" s="205"/>
      <c r="K12" s="183"/>
      <c r="M12" s="159"/>
      <c r="N12" s="154"/>
    </row>
    <row r="13" spans="1:14" ht="21.95" customHeight="1" x14ac:dyDescent="0.25">
      <c r="A13" s="196"/>
      <c r="B13" s="197">
        <v>44775</v>
      </c>
      <c r="C13" s="198"/>
      <c r="D13" s="209">
        <v>2186</v>
      </c>
      <c r="E13" s="199"/>
      <c r="F13" s="194" t="s">
        <v>422</v>
      </c>
      <c r="G13" s="160"/>
      <c r="H13" s="161">
        <v>85000</v>
      </c>
      <c r="I13" s="200" t="e">
        <f t="shared" si="0"/>
        <v>#REF!</v>
      </c>
      <c r="J13" s="205"/>
      <c r="K13" s="183"/>
      <c r="M13" s="159"/>
      <c r="N13" s="154"/>
    </row>
    <row r="14" spans="1:14" ht="21.95" customHeight="1" x14ac:dyDescent="0.25">
      <c r="A14" s="196"/>
      <c r="B14" s="197">
        <v>44775</v>
      </c>
      <c r="C14" s="198"/>
      <c r="D14" s="209">
        <v>2187</v>
      </c>
      <c r="E14" s="199"/>
      <c r="F14" s="194" t="s">
        <v>423</v>
      </c>
      <c r="G14" s="160"/>
      <c r="H14" s="161">
        <v>65000</v>
      </c>
      <c r="I14" s="200" t="e">
        <f t="shared" si="0"/>
        <v>#REF!</v>
      </c>
      <c r="J14" s="205"/>
      <c r="K14" s="183"/>
      <c r="M14" s="159"/>
      <c r="N14" s="154"/>
    </row>
    <row r="15" spans="1:14" ht="21.95" customHeight="1" x14ac:dyDescent="0.25">
      <c r="A15" s="196"/>
      <c r="B15" s="197">
        <v>44775</v>
      </c>
      <c r="C15" s="198"/>
      <c r="D15" s="209">
        <v>2188</v>
      </c>
      <c r="E15" s="199"/>
      <c r="F15" s="194" t="s">
        <v>424</v>
      </c>
      <c r="G15" s="160"/>
      <c r="H15" s="161">
        <v>65000</v>
      </c>
      <c r="I15" s="200" t="e">
        <f t="shared" si="0"/>
        <v>#REF!</v>
      </c>
      <c r="J15" s="205"/>
      <c r="K15" s="183"/>
      <c r="M15" s="159"/>
      <c r="N15" s="154"/>
    </row>
    <row r="16" spans="1:14" ht="21.95" customHeight="1" x14ac:dyDescent="0.25">
      <c r="A16" s="196"/>
      <c r="B16" s="197">
        <v>44775</v>
      </c>
      <c r="C16" s="198"/>
      <c r="D16" s="209">
        <v>2189</v>
      </c>
      <c r="E16" s="199"/>
      <c r="F16" s="194" t="s">
        <v>425</v>
      </c>
      <c r="G16" s="160"/>
      <c r="H16" s="161">
        <v>65000</v>
      </c>
      <c r="I16" s="200" t="e">
        <f t="shared" si="0"/>
        <v>#REF!</v>
      </c>
      <c r="J16" s="205"/>
      <c r="K16" s="183"/>
      <c r="M16" s="159"/>
      <c r="N16" s="154"/>
    </row>
    <row r="17" spans="1:14" ht="21.95" customHeight="1" x14ac:dyDescent="0.25">
      <c r="A17" s="196"/>
      <c r="B17" s="197">
        <v>44775</v>
      </c>
      <c r="C17" s="198"/>
      <c r="D17" s="209">
        <v>2190</v>
      </c>
      <c r="E17" s="199"/>
      <c r="F17" s="194" t="s">
        <v>426</v>
      </c>
      <c r="G17" s="160"/>
      <c r="H17" s="161">
        <v>65000</v>
      </c>
      <c r="I17" s="200" t="e">
        <f t="shared" si="0"/>
        <v>#REF!</v>
      </c>
      <c r="J17" s="205"/>
      <c r="K17" s="183"/>
      <c r="M17" s="159"/>
      <c r="N17" s="154"/>
    </row>
    <row r="18" spans="1:14" ht="21.95" customHeight="1" x14ac:dyDescent="0.25">
      <c r="A18" s="196"/>
      <c r="B18" s="197">
        <v>44775</v>
      </c>
      <c r="C18" s="198"/>
      <c r="D18" s="209">
        <v>2191</v>
      </c>
      <c r="E18" s="199"/>
      <c r="F18" s="194" t="s">
        <v>427</v>
      </c>
      <c r="G18" s="160"/>
      <c r="H18" s="161">
        <v>65000</v>
      </c>
      <c r="I18" s="200" t="e">
        <f t="shared" si="0"/>
        <v>#REF!</v>
      </c>
      <c r="J18" s="205"/>
      <c r="K18" s="183"/>
      <c r="M18" s="159"/>
      <c r="N18" s="154"/>
    </row>
    <row r="19" spans="1:14" ht="21.95" customHeight="1" x14ac:dyDescent="0.25">
      <c r="A19" s="196"/>
      <c r="B19" s="197">
        <v>44775</v>
      </c>
      <c r="C19" s="198"/>
      <c r="D19" s="209">
        <v>2192</v>
      </c>
      <c r="E19" s="199"/>
      <c r="F19" s="201" t="s">
        <v>428</v>
      </c>
      <c r="G19" s="193"/>
      <c r="H19" s="193">
        <v>20000</v>
      </c>
      <c r="I19" s="200" t="e">
        <f t="shared" si="0"/>
        <v>#REF!</v>
      </c>
      <c r="J19" s="205"/>
      <c r="K19" s="183"/>
      <c r="M19" s="159"/>
      <c r="N19" s="154"/>
    </row>
    <row r="20" spans="1:14" ht="21.95" customHeight="1" x14ac:dyDescent="0.25">
      <c r="A20" s="197"/>
      <c r="B20" s="197">
        <v>44775</v>
      </c>
      <c r="C20" s="198"/>
      <c r="D20" s="209">
        <v>2193</v>
      </c>
      <c r="E20" s="199"/>
      <c r="F20" s="194" t="s">
        <v>429</v>
      </c>
      <c r="G20" s="160"/>
      <c r="H20" s="161">
        <v>90000</v>
      </c>
      <c r="I20" s="200" t="e">
        <f t="shared" si="0"/>
        <v>#REF!</v>
      </c>
      <c r="J20" s="205"/>
      <c r="K20" s="183"/>
      <c r="M20" s="159"/>
      <c r="N20" s="154"/>
    </row>
    <row r="21" spans="1:14" ht="21.95" customHeight="1" x14ac:dyDescent="0.25">
      <c r="A21" s="196"/>
      <c r="B21" s="197">
        <v>44775</v>
      </c>
      <c r="C21" s="198"/>
      <c r="D21" s="209">
        <v>2194</v>
      </c>
      <c r="E21" s="199"/>
      <c r="F21" s="194" t="s">
        <v>430</v>
      </c>
      <c r="G21" s="160"/>
      <c r="H21" s="161">
        <v>65000</v>
      </c>
      <c r="I21" s="200" t="e">
        <f t="shared" si="0"/>
        <v>#REF!</v>
      </c>
      <c r="J21" s="205"/>
      <c r="K21" s="183"/>
      <c r="M21" s="159"/>
      <c r="N21" s="154"/>
    </row>
    <row r="22" spans="1:14" ht="21.95" customHeight="1" x14ac:dyDescent="0.25">
      <c r="A22" s="196"/>
      <c r="B22" s="197">
        <v>44775</v>
      </c>
      <c r="C22" s="198"/>
      <c r="D22" s="209">
        <v>2195</v>
      </c>
      <c r="E22" s="199"/>
      <c r="F22" s="194" t="s">
        <v>431</v>
      </c>
      <c r="G22" s="160"/>
      <c r="H22" s="161">
        <v>65000</v>
      </c>
      <c r="I22" s="200" t="e">
        <f t="shared" si="0"/>
        <v>#REF!</v>
      </c>
      <c r="J22" s="205"/>
      <c r="K22" s="183"/>
      <c r="M22" s="159"/>
      <c r="N22" s="154"/>
    </row>
    <row r="23" spans="1:14" ht="21.95" customHeight="1" x14ac:dyDescent="0.25">
      <c r="A23" s="196"/>
      <c r="B23" s="197">
        <v>44775</v>
      </c>
      <c r="C23" s="198"/>
      <c r="D23" s="209">
        <v>2196</v>
      </c>
      <c r="E23" s="199"/>
      <c r="F23" s="194" t="s">
        <v>432</v>
      </c>
      <c r="G23" s="160"/>
      <c r="H23" s="161">
        <v>65000</v>
      </c>
      <c r="I23" s="200" t="e">
        <f t="shared" si="0"/>
        <v>#REF!</v>
      </c>
      <c r="J23" s="205"/>
      <c r="K23" s="183"/>
      <c r="M23" s="159"/>
      <c r="N23" s="154"/>
    </row>
    <row r="24" spans="1:14" ht="21.95" customHeight="1" x14ac:dyDescent="0.25">
      <c r="A24" s="196"/>
      <c r="B24" s="197">
        <v>44775</v>
      </c>
      <c r="C24" s="198"/>
      <c r="D24" s="209">
        <v>2197</v>
      </c>
      <c r="E24" s="199"/>
      <c r="F24" s="194" t="s">
        <v>433</v>
      </c>
      <c r="G24" s="160"/>
      <c r="H24" s="161">
        <v>65000</v>
      </c>
      <c r="I24" s="200" t="e">
        <f t="shared" si="0"/>
        <v>#REF!</v>
      </c>
      <c r="J24" s="205"/>
      <c r="K24" s="183"/>
      <c r="M24" s="159"/>
      <c r="N24" s="154"/>
    </row>
    <row r="25" spans="1:14" ht="22.5" customHeight="1" x14ac:dyDescent="0.25">
      <c r="A25" s="196"/>
      <c r="B25" s="197">
        <v>44775</v>
      </c>
      <c r="C25" s="198"/>
      <c r="D25" s="209">
        <v>2198</v>
      </c>
      <c r="E25" s="199"/>
      <c r="F25" s="194" t="s">
        <v>434</v>
      </c>
      <c r="G25" s="160"/>
      <c r="H25" s="161">
        <v>65000</v>
      </c>
      <c r="I25" s="200" t="e">
        <f t="shared" si="0"/>
        <v>#REF!</v>
      </c>
      <c r="J25" s="205"/>
      <c r="K25" s="183"/>
      <c r="M25" s="159"/>
      <c r="N25" s="154"/>
    </row>
    <row r="26" spans="1:14" ht="21.95" customHeight="1" x14ac:dyDescent="0.25">
      <c r="A26" s="196"/>
      <c r="B26" s="197">
        <v>44775</v>
      </c>
      <c r="C26" s="198"/>
      <c r="D26" s="209">
        <v>2199</v>
      </c>
      <c r="E26" s="199"/>
      <c r="F26" s="194" t="s">
        <v>435</v>
      </c>
      <c r="G26" s="160"/>
      <c r="H26" s="161">
        <v>65000</v>
      </c>
      <c r="I26" s="200" t="e">
        <f t="shared" si="0"/>
        <v>#REF!</v>
      </c>
      <c r="J26" s="205"/>
      <c r="K26" s="183"/>
      <c r="M26" s="159"/>
      <c r="N26" s="154"/>
    </row>
    <row r="27" spans="1:14" ht="21.95" customHeight="1" x14ac:dyDescent="0.25">
      <c r="A27" s="196"/>
      <c r="B27" s="197">
        <v>44775</v>
      </c>
      <c r="C27" s="198"/>
      <c r="D27" s="209">
        <v>2200</v>
      </c>
      <c r="E27" s="199"/>
      <c r="F27" s="194" t="s">
        <v>436</v>
      </c>
      <c r="G27" s="160"/>
      <c r="H27" s="161">
        <v>65000</v>
      </c>
      <c r="I27" s="200" t="e">
        <f t="shared" si="0"/>
        <v>#REF!</v>
      </c>
      <c r="J27" s="205"/>
      <c r="K27" s="183"/>
      <c r="M27" s="159"/>
      <c r="N27" s="154"/>
    </row>
    <row r="28" spans="1:14" ht="21.95" customHeight="1" x14ac:dyDescent="0.25">
      <c r="A28" s="196"/>
      <c r="B28" s="197">
        <v>44775</v>
      </c>
      <c r="C28" s="198"/>
      <c r="D28" s="209">
        <v>2201</v>
      </c>
      <c r="E28" s="199"/>
      <c r="F28" s="194" t="s">
        <v>437</v>
      </c>
      <c r="G28" s="160"/>
      <c r="H28" s="161">
        <v>65000</v>
      </c>
      <c r="I28" s="200" t="e">
        <f t="shared" si="0"/>
        <v>#REF!</v>
      </c>
      <c r="J28" s="205"/>
      <c r="K28" s="183"/>
      <c r="M28" s="159"/>
      <c r="N28" s="154"/>
    </row>
    <row r="29" spans="1:14" ht="21.95" customHeight="1" x14ac:dyDescent="0.25">
      <c r="A29" s="196"/>
      <c r="B29" s="197">
        <v>44775</v>
      </c>
      <c r="C29" s="198"/>
      <c r="D29" s="209">
        <v>2202</v>
      </c>
      <c r="E29" s="199"/>
      <c r="F29" s="194" t="s">
        <v>438</v>
      </c>
      <c r="G29" s="160"/>
      <c r="H29" s="161">
        <v>65000</v>
      </c>
      <c r="I29" s="200" t="e">
        <f t="shared" si="0"/>
        <v>#REF!</v>
      </c>
      <c r="J29" s="205"/>
      <c r="K29" s="183"/>
      <c r="M29" s="159"/>
      <c r="N29" s="154"/>
    </row>
    <row r="30" spans="1:14" ht="21.95" customHeight="1" x14ac:dyDescent="0.25">
      <c r="A30" s="196"/>
      <c r="B30" s="197">
        <v>44775</v>
      </c>
      <c r="C30" s="198"/>
      <c r="D30" s="209">
        <v>2203</v>
      </c>
      <c r="E30" s="199"/>
      <c r="F30" s="194" t="s">
        <v>439</v>
      </c>
      <c r="G30" s="160"/>
      <c r="H30" s="161">
        <v>65000</v>
      </c>
      <c r="I30" s="200" t="e">
        <f t="shared" si="0"/>
        <v>#REF!</v>
      </c>
      <c r="J30" s="205"/>
      <c r="K30" s="183"/>
      <c r="M30" s="159"/>
      <c r="N30" s="154"/>
    </row>
    <row r="31" spans="1:14" ht="21.95" customHeight="1" x14ac:dyDescent="0.25">
      <c r="A31" s="196"/>
      <c r="B31" s="197">
        <v>44775</v>
      </c>
      <c r="C31" s="198"/>
      <c r="D31" s="209">
        <v>2204</v>
      </c>
      <c r="E31" s="199"/>
      <c r="F31" s="194" t="s">
        <v>473</v>
      </c>
      <c r="G31" s="160"/>
      <c r="H31" s="161">
        <v>16000</v>
      </c>
      <c r="I31" s="200" t="e">
        <f t="shared" si="0"/>
        <v>#REF!</v>
      </c>
      <c r="J31" s="205"/>
      <c r="K31" s="183"/>
      <c r="M31" s="159"/>
      <c r="N31" s="154"/>
    </row>
    <row r="32" spans="1:14" ht="21.95" customHeight="1" x14ac:dyDescent="0.25">
      <c r="A32" s="196"/>
      <c r="B32" s="197">
        <v>44775</v>
      </c>
      <c r="C32" s="198"/>
      <c r="D32" s="209">
        <v>2205</v>
      </c>
      <c r="E32" s="199"/>
      <c r="F32" s="194" t="s">
        <v>485</v>
      </c>
      <c r="G32" s="160"/>
      <c r="H32" s="161">
        <f>101000</f>
        <v>101000</v>
      </c>
      <c r="I32" s="200" t="e">
        <f t="shared" si="0"/>
        <v>#REF!</v>
      </c>
      <c r="J32" s="205"/>
      <c r="K32" s="183"/>
      <c r="M32" s="159"/>
      <c r="N32" s="154"/>
    </row>
    <row r="33" spans="1:14" ht="21.95" customHeight="1" x14ac:dyDescent="0.25">
      <c r="A33" s="196"/>
      <c r="B33" s="197">
        <v>44775</v>
      </c>
      <c r="C33" s="198"/>
      <c r="D33" s="209">
        <v>2206</v>
      </c>
      <c r="E33" s="199"/>
      <c r="F33" s="194" t="s">
        <v>440</v>
      </c>
      <c r="G33" s="160"/>
      <c r="H33" s="161">
        <v>200000</v>
      </c>
      <c r="I33" s="200" t="e">
        <f t="shared" si="0"/>
        <v>#REF!</v>
      </c>
      <c r="J33" s="205"/>
      <c r="K33" s="183"/>
      <c r="M33" s="159"/>
      <c r="N33" s="154"/>
    </row>
    <row r="34" spans="1:14" ht="21.95" customHeight="1" x14ac:dyDescent="0.25">
      <c r="A34" s="196"/>
      <c r="B34" s="197">
        <v>44775</v>
      </c>
      <c r="C34" s="198"/>
      <c r="D34" s="209">
        <v>2207</v>
      </c>
      <c r="E34" s="199"/>
      <c r="F34" s="194" t="s">
        <v>441</v>
      </c>
      <c r="G34" s="160"/>
      <c r="H34" s="161">
        <f>80800-80800</f>
        <v>0</v>
      </c>
      <c r="I34" s="200" t="e">
        <f t="shared" si="0"/>
        <v>#REF!</v>
      </c>
      <c r="J34" s="205"/>
      <c r="K34" s="183"/>
      <c r="M34" s="159"/>
      <c r="N34" s="154"/>
    </row>
    <row r="35" spans="1:14" ht="21.95" customHeight="1" x14ac:dyDescent="0.25">
      <c r="A35" s="196"/>
      <c r="B35" s="197">
        <v>44775</v>
      </c>
      <c r="C35" s="198"/>
      <c r="D35" s="209">
        <v>2208</v>
      </c>
      <c r="E35" s="199"/>
      <c r="F35" s="194" t="s">
        <v>442</v>
      </c>
      <c r="G35" s="160"/>
      <c r="H35" s="161">
        <f>20200-20200</f>
        <v>0</v>
      </c>
      <c r="I35" s="200" t="e">
        <f t="shared" si="0"/>
        <v>#REF!</v>
      </c>
      <c r="J35" s="205"/>
      <c r="K35" s="183"/>
      <c r="M35" s="159"/>
      <c r="N35" s="154"/>
    </row>
    <row r="36" spans="1:14" ht="21.95" customHeight="1" x14ac:dyDescent="0.25">
      <c r="A36" s="196"/>
      <c r="B36" s="197">
        <v>44775</v>
      </c>
      <c r="C36" s="198"/>
      <c r="D36" s="209">
        <v>2209</v>
      </c>
      <c r="E36" s="199"/>
      <c r="F36" s="194" t="s">
        <v>443</v>
      </c>
      <c r="G36" s="160"/>
      <c r="H36" s="161">
        <f>101000-101000</f>
        <v>0</v>
      </c>
      <c r="I36" s="200" t="e">
        <f t="shared" si="0"/>
        <v>#REF!</v>
      </c>
      <c r="J36" s="205"/>
      <c r="K36" s="183"/>
      <c r="M36" s="159"/>
      <c r="N36" s="154"/>
    </row>
    <row r="37" spans="1:14" ht="21.95" customHeight="1" x14ac:dyDescent="0.25">
      <c r="A37" s="196"/>
      <c r="B37" s="197">
        <v>44775</v>
      </c>
      <c r="C37" s="198"/>
      <c r="D37" s="209">
        <v>2210</v>
      </c>
      <c r="E37" s="199"/>
      <c r="F37" s="194" t="s">
        <v>444</v>
      </c>
      <c r="G37" s="160"/>
      <c r="H37" s="161">
        <f>60600-60600</f>
        <v>0</v>
      </c>
      <c r="I37" s="200" t="e">
        <f t="shared" si="0"/>
        <v>#REF!</v>
      </c>
      <c r="J37" s="205"/>
      <c r="K37" s="183"/>
      <c r="M37" s="159"/>
      <c r="N37" s="154"/>
    </row>
    <row r="38" spans="1:14" ht="21.95" customHeight="1" x14ac:dyDescent="0.25">
      <c r="A38" s="196"/>
      <c r="B38" s="197">
        <v>44775</v>
      </c>
      <c r="C38" s="198"/>
      <c r="D38" s="209">
        <v>2211</v>
      </c>
      <c r="E38" s="199"/>
      <c r="F38" s="194" t="s">
        <v>445</v>
      </c>
      <c r="G38" s="160"/>
      <c r="H38" s="161">
        <f>101000-101000</f>
        <v>0</v>
      </c>
      <c r="I38" s="200" t="e">
        <f t="shared" si="0"/>
        <v>#REF!</v>
      </c>
      <c r="J38" s="205"/>
      <c r="K38" s="183"/>
      <c r="M38" s="159"/>
      <c r="N38" s="154"/>
    </row>
    <row r="39" spans="1:14" ht="21.95" customHeight="1" x14ac:dyDescent="0.25">
      <c r="A39" s="196"/>
      <c r="B39" s="197">
        <v>44775</v>
      </c>
      <c r="C39" s="198"/>
      <c r="D39" s="209">
        <v>2212</v>
      </c>
      <c r="E39" s="199"/>
      <c r="F39" s="194" t="s">
        <v>446</v>
      </c>
      <c r="G39" s="160"/>
      <c r="H39" s="161">
        <f>90900-90900</f>
        <v>0</v>
      </c>
      <c r="I39" s="200" t="e">
        <f t="shared" si="0"/>
        <v>#REF!</v>
      </c>
      <c r="J39" s="205"/>
      <c r="K39" s="183"/>
      <c r="M39" s="159"/>
      <c r="N39" s="154"/>
    </row>
    <row r="40" spans="1:14" ht="21.95" customHeight="1" x14ac:dyDescent="0.25">
      <c r="A40" s="196"/>
      <c r="B40" s="197">
        <v>44775</v>
      </c>
      <c r="C40" s="198"/>
      <c r="D40" s="209">
        <v>2213</v>
      </c>
      <c r="E40" s="199"/>
      <c r="F40" s="194" t="s">
        <v>447</v>
      </c>
      <c r="G40" s="160"/>
      <c r="H40" s="161">
        <f>40400-40400</f>
        <v>0</v>
      </c>
      <c r="I40" s="200" t="e">
        <f t="shared" si="0"/>
        <v>#REF!</v>
      </c>
      <c r="J40" s="205"/>
      <c r="K40" s="183"/>
      <c r="M40" s="159"/>
      <c r="N40" s="154"/>
    </row>
    <row r="41" spans="1:14" ht="21.95" customHeight="1" x14ac:dyDescent="0.25">
      <c r="A41" s="196"/>
      <c r="B41" s="197">
        <v>44775</v>
      </c>
      <c r="C41" s="198"/>
      <c r="D41" s="209">
        <v>2214</v>
      </c>
      <c r="E41" s="199"/>
      <c r="F41" s="194" t="s">
        <v>522</v>
      </c>
      <c r="G41" s="160"/>
      <c r="H41" s="161">
        <v>43200</v>
      </c>
      <c r="I41" s="200" t="e">
        <f t="shared" si="0"/>
        <v>#REF!</v>
      </c>
      <c r="J41" s="205"/>
      <c r="K41" s="183"/>
      <c r="M41" s="159"/>
      <c r="N41" s="154"/>
    </row>
    <row r="42" spans="1:14" ht="21.95" customHeight="1" x14ac:dyDescent="0.25">
      <c r="A42" s="196"/>
      <c r="B42" s="197">
        <v>44775</v>
      </c>
      <c r="C42" s="198"/>
      <c r="D42" s="209">
        <v>2215</v>
      </c>
      <c r="E42" s="199"/>
      <c r="F42" s="194" t="s">
        <v>448</v>
      </c>
      <c r="G42" s="160"/>
      <c r="H42" s="161">
        <v>68200</v>
      </c>
      <c r="I42" s="200" t="e">
        <f t="shared" si="0"/>
        <v>#REF!</v>
      </c>
      <c r="J42" s="205"/>
      <c r="K42" s="183"/>
      <c r="M42" s="159"/>
      <c r="N42" s="154"/>
    </row>
    <row r="43" spans="1:14" x14ac:dyDescent="0.25">
      <c r="A43" s="196"/>
      <c r="B43" s="197">
        <v>44775</v>
      </c>
      <c r="C43" s="198"/>
      <c r="D43" s="209">
        <v>2216</v>
      </c>
      <c r="E43" s="199"/>
      <c r="F43" s="194" t="s">
        <v>449</v>
      </c>
      <c r="G43" s="160"/>
      <c r="H43" s="161">
        <v>9000</v>
      </c>
      <c r="I43" s="200" t="e">
        <f t="shared" si="0"/>
        <v>#REF!</v>
      </c>
      <c r="J43" s="205"/>
      <c r="K43" s="183"/>
      <c r="M43" s="159"/>
      <c r="N43" s="154"/>
    </row>
    <row r="44" spans="1:14" ht="21.95" customHeight="1" x14ac:dyDescent="0.25">
      <c r="A44" s="196"/>
      <c r="B44" s="197">
        <v>44775</v>
      </c>
      <c r="C44" s="198"/>
      <c r="D44" s="209">
        <v>2217</v>
      </c>
      <c r="E44" s="199"/>
      <c r="F44" s="194" t="s">
        <v>450</v>
      </c>
      <c r="G44" s="160"/>
      <c r="H44" s="161">
        <v>60000</v>
      </c>
      <c r="I44" s="200" t="e">
        <f t="shared" si="0"/>
        <v>#REF!</v>
      </c>
      <c r="J44" s="205"/>
      <c r="K44" s="183"/>
      <c r="M44" s="159"/>
      <c r="N44" s="154"/>
    </row>
    <row r="45" spans="1:14" ht="21.95" customHeight="1" x14ac:dyDescent="0.25">
      <c r="A45" s="196"/>
      <c r="B45" s="197">
        <v>44775</v>
      </c>
      <c r="C45" s="198"/>
      <c r="D45" s="209">
        <v>2218</v>
      </c>
      <c r="E45" s="199"/>
      <c r="F45" s="194" t="s">
        <v>451</v>
      </c>
      <c r="G45" s="160"/>
      <c r="H45" s="161">
        <v>50000</v>
      </c>
      <c r="I45" s="200" t="e">
        <f t="shared" si="0"/>
        <v>#REF!</v>
      </c>
      <c r="J45" s="205"/>
      <c r="K45" s="183"/>
      <c r="M45" s="159"/>
      <c r="N45" s="154"/>
    </row>
    <row r="46" spans="1:14" ht="21.95" customHeight="1" x14ac:dyDescent="0.25">
      <c r="A46" s="196"/>
      <c r="B46" s="197">
        <v>44775</v>
      </c>
      <c r="C46" s="198"/>
      <c r="D46" s="209">
        <v>2219</v>
      </c>
      <c r="E46" s="199"/>
      <c r="F46" s="194" t="s">
        <v>452</v>
      </c>
      <c r="G46" s="160"/>
      <c r="H46" s="161">
        <v>60000</v>
      </c>
      <c r="I46" s="200" t="e">
        <f t="shared" si="0"/>
        <v>#REF!</v>
      </c>
      <c r="J46" s="205"/>
      <c r="K46" s="183"/>
      <c r="M46" s="159"/>
      <c r="N46" s="154"/>
    </row>
    <row r="47" spans="1:14" ht="21.95" customHeight="1" x14ac:dyDescent="0.25">
      <c r="A47" s="196"/>
      <c r="B47" s="197">
        <v>44775</v>
      </c>
      <c r="C47" s="198"/>
      <c r="D47" s="209">
        <v>2220</v>
      </c>
      <c r="E47" s="199"/>
      <c r="F47" s="201" t="s">
        <v>453</v>
      </c>
      <c r="G47" s="193"/>
      <c r="H47" s="193">
        <v>60000</v>
      </c>
      <c r="I47" s="200" t="e">
        <f t="shared" si="0"/>
        <v>#REF!</v>
      </c>
      <c r="J47" s="205"/>
      <c r="K47" s="183"/>
      <c r="M47" s="159"/>
      <c r="N47" s="154"/>
    </row>
    <row r="48" spans="1:14" ht="21.95" customHeight="1" x14ac:dyDescent="0.25">
      <c r="A48" s="196"/>
      <c r="B48" s="197">
        <v>44775</v>
      </c>
      <c r="C48" s="198"/>
      <c r="D48" s="209">
        <v>2221</v>
      </c>
      <c r="E48" s="199"/>
      <c r="F48" s="194" t="s">
        <v>454</v>
      </c>
      <c r="G48" s="160"/>
      <c r="H48" s="161">
        <v>24600</v>
      </c>
      <c r="I48" s="200" t="e">
        <f t="shared" si="0"/>
        <v>#REF!</v>
      </c>
      <c r="J48" s="205"/>
      <c r="K48" s="183"/>
      <c r="M48" s="159"/>
      <c r="N48" s="154"/>
    </row>
    <row r="49" spans="1:14" ht="21.95" customHeight="1" x14ac:dyDescent="0.25">
      <c r="A49" s="196"/>
      <c r="B49" s="197">
        <v>44775</v>
      </c>
      <c r="C49" s="198"/>
      <c r="D49" s="209">
        <v>2222</v>
      </c>
      <c r="E49" s="199"/>
      <c r="F49" s="194" t="s">
        <v>455</v>
      </c>
      <c r="G49" s="160"/>
      <c r="H49" s="161">
        <v>20000</v>
      </c>
      <c r="I49" s="200" t="e">
        <f t="shared" si="0"/>
        <v>#REF!</v>
      </c>
      <c r="J49" s="205"/>
      <c r="K49" s="183"/>
      <c r="M49" s="159"/>
      <c r="N49" s="154"/>
    </row>
    <row r="50" spans="1:14" ht="21.95" customHeight="1" x14ac:dyDescent="0.25">
      <c r="A50" s="196"/>
      <c r="B50" s="197">
        <v>44775</v>
      </c>
      <c r="C50" s="198"/>
      <c r="D50" s="209">
        <v>2223</v>
      </c>
      <c r="E50" s="199"/>
      <c r="F50" s="194" t="s">
        <v>456</v>
      </c>
      <c r="G50" s="160"/>
      <c r="H50" s="161">
        <v>2000</v>
      </c>
      <c r="I50" s="200" t="e">
        <f t="shared" si="0"/>
        <v>#REF!</v>
      </c>
      <c r="J50" s="205"/>
      <c r="K50" s="183"/>
      <c r="M50" s="159"/>
      <c r="N50" s="154"/>
    </row>
    <row r="51" spans="1:14" ht="21.95" customHeight="1" x14ac:dyDescent="0.25">
      <c r="A51" s="196"/>
      <c r="B51" s="197">
        <v>44775</v>
      </c>
      <c r="C51" s="198"/>
      <c r="D51" s="209">
        <v>2224</v>
      </c>
      <c r="E51" s="199"/>
      <c r="F51" s="194" t="s">
        <v>457</v>
      </c>
      <c r="G51" s="160"/>
      <c r="H51" s="161">
        <v>2000</v>
      </c>
      <c r="I51" s="200" t="e">
        <f t="shared" si="0"/>
        <v>#REF!</v>
      </c>
      <c r="J51" s="205"/>
      <c r="K51" s="183"/>
      <c r="M51" s="159"/>
      <c r="N51" s="154"/>
    </row>
    <row r="52" spans="1:14" ht="21.95" customHeight="1" x14ac:dyDescent="0.25">
      <c r="A52" s="196"/>
      <c r="B52" s="197">
        <v>44775</v>
      </c>
      <c r="C52" s="198"/>
      <c r="D52" s="209">
        <v>2225</v>
      </c>
      <c r="E52" s="199"/>
      <c r="F52" s="194" t="s">
        <v>458</v>
      </c>
      <c r="G52" s="160"/>
      <c r="H52" s="161">
        <v>1000</v>
      </c>
      <c r="I52" s="200" t="e">
        <f t="shared" si="0"/>
        <v>#REF!</v>
      </c>
      <c r="J52" s="205"/>
      <c r="K52" s="183"/>
      <c r="M52" s="159"/>
      <c r="N52" s="154"/>
    </row>
    <row r="53" spans="1:14" ht="21.95" customHeight="1" x14ac:dyDescent="0.25">
      <c r="A53" s="196"/>
      <c r="B53" s="197">
        <v>44775</v>
      </c>
      <c r="C53" s="198"/>
      <c r="D53" s="209">
        <v>2226</v>
      </c>
      <c r="E53" s="199"/>
      <c r="F53" s="194" t="s">
        <v>459</v>
      </c>
      <c r="G53" s="160"/>
      <c r="H53" s="161">
        <v>1000</v>
      </c>
      <c r="I53" s="200" t="e">
        <f t="shared" si="0"/>
        <v>#REF!</v>
      </c>
      <c r="J53" s="205">
        <v>1000</v>
      </c>
      <c r="K53" s="183" t="s">
        <v>417</v>
      </c>
      <c r="M53" s="159"/>
      <c r="N53" s="154"/>
    </row>
    <row r="54" spans="1:14" ht="21.95" customHeight="1" x14ac:dyDescent="0.25">
      <c r="A54" s="196"/>
      <c r="B54" s="202">
        <v>44775</v>
      </c>
      <c r="C54" s="203"/>
      <c r="D54" s="203">
        <v>2227</v>
      </c>
      <c r="E54" s="204"/>
      <c r="F54" s="201" t="s">
        <v>523</v>
      </c>
      <c r="G54" s="193"/>
      <c r="H54" s="193">
        <v>109000</v>
      </c>
      <c r="I54" s="200" t="e">
        <f t="shared" si="0"/>
        <v>#REF!</v>
      </c>
      <c r="J54" s="205"/>
      <c r="K54" s="183"/>
      <c r="M54" s="159"/>
      <c r="N54" s="154"/>
    </row>
    <row r="55" spans="1:14" ht="21.95" customHeight="1" x14ac:dyDescent="0.25">
      <c r="A55" s="196"/>
      <c r="B55" s="197">
        <v>44776</v>
      </c>
      <c r="C55" s="198"/>
      <c r="D55" s="209">
        <v>2228</v>
      </c>
      <c r="E55" s="199"/>
      <c r="F55" s="194" t="s">
        <v>460</v>
      </c>
      <c r="G55" s="160"/>
      <c r="H55" s="161">
        <v>3500</v>
      </c>
      <c r="I55" s="200" t="e">
        <f t="shared" si="0"/>
        <v>#REF!</v>
      </c>
      <c r="J55" s="205"/>
      <c r="K55" s="183"/>
      <c r="M55" s="159"/>
      <c r="N55" s="154"/>
    </row>
    <row r="56" spans="1:14" ht="21.95" customHeight="1" x14ac:dyDescent="0.25">
      <c r="A56" s="196"/>
      <c r="B56" s="197">
        <v>44776</v>
      </c>
      <c r="C56" s="198"/>
      <c r="D56" s="209">
        <v>2229</v>
      </c>
      <c r="E56" s="199"/>
      <c r="F56" s="194" t="s">
        <v>461</v>
      </c>
      <c r="G56" s="160"/>
      <c r="H56" s="161">
        <v>13000</v>
      </c>
      <c r="I56" s="200" t="e">
        <f t="shared" si="0"/>
        <v>#REF!</v>
      </c>
      <c r="J56" s="205"/>
      <c r="K56" s="183"/>
      <c r="M56" s="159"/>
      <c r="N56" s="154"/>
    </row>
    <row r="57" spans="1:14" ht="21.95" customHeight="1" x14ac:dyDescent="0.25">
      <c r="A57" s="196"/>
      <c r="B57" s="197">
        <v>44777</v>
      </c>
      <c r="C57" s="198"/>
      <c r="D57" s="209">
        <v>2230</v>
      </c>
      <c r="E57" s="199"/>
      <c r="F57" s="194" t="s">
        <v>462</v>
      </c>
      <c r="G57" s="160"/>
      <c r="H57" s="161">
        <v>13360</v>
      </c>
      <c r="I57" s="200" t="e">
        <f t="shared" si="0"/>
        <v>#REF!</v>
      </c>
      <c r="J57" s="205"/>
      <c r="K57" s="183"/>
      <c r="M57" s="159"/>
      <c r="N57" s="154"/>
    </row>
    <row r="58" spans="1:14" ht="21.95" customHeight="1" x14ac:dyDescent="0.25">
      <c r="A58" s="196"/>
      <c r="B58" s="197">
        <v>44777</v>
      </c>
      <c r="C58" s="198"/>
      <c r="D58" s="209">
        <v>2231</v>
      </c>
      <c r="E58" s="199"/>
      <c r="F58" s="194" t="s">
        <v>463</v>
      </c>
      <c r="G58" s="160"/>
      <c r="H58" s="161">
        <v>24000</v>
      </c>
      <c r="I58" s="200" t="e">
        <f t="shared" si="0"/>
        <v>#REF!</v>
      </c>
      <c r="J58" s="205"/>
      <c r="K58" s="183"/>
      <c r="M58" s="159"/>
      <c r="N58" s="154"/>
    </row>
    <row r="59" spans="1:14" ht="21.95" customHeight="1" x14ac:dyDescent="0.25">
      <c r="A59" s="196"/>
      <c r="B59" s="197">
        <v>44777</v>
      </c>
      <c r="C59" s="198"/>
      <c r="D59" s="209">
        <v>2232</v>
      </c>
      <c r="E59" s="199"/>
      <c r="F59" s="194" t="s">
        <v>464</v>
      </c>
      <c r="G59" s="160"/>
      <c r="H59" s="161">
        <v>2000</v>
      </c>
      <c r="I59" s="200" t="e">
        <f t="shared" si="0"/>
        <v>#REF!</v>
      </c>
      <c r="J59" s="205"/>
      <c r="K59" s="183"/>
      <c r="M59" s="159"/>
      <c r="N59" s="154"/>
    </row>
    <row r="60" spans="1:14" ht="21.95" customHeight="1" x14ac:dyDescent="0.25">
      <c r="A60" s="196"/>
      <c r="B60" s="197">
        <v>44777</v>
      </c>
      <c r="C60" s="198"/>
      <c r="D60" s="209">
        <v>2233</v>
      </c>
      <c r="E60" s="199"/>
      <c r="F60" s="194" t="s">
        <v>465</v>
      </c>
      <c r="G60" s="160"/>
      <c r="H60" s="161">
        <v>15000</v>
      </c>
      <c r="I60" s="200" t="e">
        <f t="shared" si="0"/>
        <v>#REF!</v>
      </c>
      <c r="J60" s="205"/>
      <c r="K60" s="183"/>
      <c r="M60" s="159"/>
      <c r="N60" s="154"/>
    </row>
    <row r="61" spans="1:14" ht="21.95" customHeight="1" x14ac:dyDescent="0.25">
      <c r="A61" s="196"/>
      <c r="B61" s="197">
        <v>44777</v>
      </c>
      <c r="C61" s="198"/>
      <c r="D61" s="209">
        <v>2234</v>
      </c>
      <c r="E61" s="199"/>
      <c r="F61" s="194" t="s">
        <v>466</v>
      </c>
      <c r="G61" s="160"/>
      <c r="H61" s="161">
        <v>55000</v>
      </c>
      <c r="I61" s="200" t="e">
        <f t="shared" si="0"/>
        <v>#REF!</v>
      </c>
      <c r="J61" s="205"/>
      <c r="K61" s="183"/>
      <c r="M61" s="159"/>
      <c r="N61" s="154"/>
    </row>
    <row r="62" spans="1:14" ht="21.95" customHeight="1" x14ac:dyDescent="0.25">
      <c r="A62" s="196"/>
      <c r="B62" s="197">
        <v>44777</v>
      </c>
      <c r="C62" s="198"/>
      <c r="D62" s="209">
        <v>2235</v>
      </c>
      <c r="E62" s="199"/>
      <c r="F62" s="194" t="s">
        <v>467</v>
      </c>
      <c r="G62" s="160"/>
      <c r="H62" s="161">
        <v>17700</v>
      </c>
      <c r="I62" s="200" t="e">
        <f t="shared" si="0"/>
        <v>#REF!</v>
      </c>
      <c r="J62" s="205"/>
      <c r="K62" s="183"/>
      <c r="M62" s="159"/>
      <c r="N62" s="154"/>
    </row>
    <row r="63" spans="1:14" ht="21.95" customHeight="1" x14ac:dyDescent="0.25">
      <c r="A63" s="196"/>
      <c r="B63" s="197">
        <v>44777</v>
      </c>
      <c r="C63" s="198"/>
      <c r="D63" s="209">
        <v>2236</v>
      </c>
      <c r="E63" s="199"/>
      <c r="F63" s="164" t="s">
        <v>468</v>
      </c>
      <c r="G63" s="160"/>
      <c r="H63" s="161">
        <v>1000</v>
      </c>
      <c r="I63" s="200" t="e">
        <f t="shared" si="0"/>
        <v>#REF!</v>
      </c>
      <c r="J63" s="205"/>
      <c r="K63" s="183"/>
      <c r="M63" s="159"/>
      <c r="N63" s="154"/>
    </row>
    <row r="64" spans="1:14" ht="21.95" customHeight="1" x14ac:dyDescent="0.25">
      <c r="A64" s="196"/>
      <c r="B64" s="197">
        <v>44777</v>
      </c>
      <c r="C64" s="198"/>
      <c r="D64" s="209">
        <v>2237</v>
      </c>
      <c r="E64" s="199"/>
      <c r="F64" s="194" t="s">
        <v>469</v>
      </c>
      <c r="G64" s="160"/>
      <c r="H64" s="161">
        <v>2000</v>
      </c>
      <c r="I64" s="200" t="e">
        <f t="shared" si="0"/>
        <v>#REF!</v>
      </c>
      <c r="J64" s="205"/>
      <c r="K64" s="183"/>
      <c r="M64" s="159"/>
      <c r="N64" s="154"/>
    </row>
    <row r="65" spans="1:14" ht="21.95" customHeight="1" x14ac:dyDescent="0.25">
      <c r="A65" s="196"/>
      <c r="B65" s="197">
        <v>44777</v>
      </c>
      <c r="C65" s="198"/>
      <c r="D65" s="209">
        <v>2238</v>
      </c>
      <c r="E65" s="199"/>
      <c r="F65" s="194" t="s">
        <v>470</v>
      </c>
      <c r="G65" s="160"/>
      <c r="H65" s="161">
        <v>20000</v>
      </c>
      <c r="I65" s="200" t="e">
        <f>I64+G65-H65</f>
        <v>#REF!</v>
      </c>
      <c r="J65" s="205"/>
      <c r="K65" s="183"/>
      <c r="M65" s="159"/>
      <c r="N65" s="154"/>
    </row>
    <row r="66" spans="1:14" ht="21.95" customHeight="1" x14ac:dyDescent="0.25">
      <c r="A66" s="196"/>
      <c r="B66" s="197">
        <v>44778</v>
      </c>
      <c r="C66" s="198"/>
      <c r="D66" s="209">
        <v>2239</v>
      </c>
      <c r="E66" s="199"/>
      <c r="F66" s="194" t="s">
        <v>471</v>
      </c>
      <c r="G66" s="160">
        <v>2000000</v>
      </c>
      <c r="H66" s="192"/>
      <c r="I66" s="200" t="e">
        <f t="shared" ref="I66:I129" si="1">I65+G66-H66</f>
        <v>#REF!</v>
      </c>
      <c r="J66" s="205"/>
      <c r="K66" s="183"/>
      <c r="M66" s="159"/>
      <c r="N66" s="154"/>
    </row>
    <row r="67" spans="1:14" ht="21.95" customHeight="1" x14ac:dyDescent="0.25">
      <c r="A67" s="196"/>
      <c r="B67" s="197">
        <v>44778</v>
      </c>
      <c r="C67" s="198"/>
      <c r="D67" s="209">
        <v>2240</v>
      </c>
      <c r="E67" s="199"/>
      <c r="F67" s="201" t="s">
        <v>472</v>
      </c>
      <c r="G67" s="193"/>
      <c r="H67" s="193">
        <f>60000-60000</f>
        <v>0</v>
      </c>
      <c r="I67" s="200" t="e">
        <f t="shared" si="1"/>
        <v>#REF!</v>
      </c>
      <c r="J67" s="205"/>
      <c r="K67" s="183"/>
      <c r="M67" s="159"/>
      <c r="N67" s="154"/>
    </row>
    <row r="68" spans="1:14" ht="21.95" customHeight="1" x14ac:dyDescent="0.25">
      <c r="A68" s="196"/>
      <c r="B68" s="197">
        <v>44778</v>
      </c>
      <c r="C68" s="198"/>
      <c r="D68" s="209">
        <v>2241</v>
      </c>
      <c r="E68" s="199"/>
      <c r="F68" s="194" t="s">
        <v>474</v>
      </c>
      <c r="G68" s="160"/>
      <c r="H68" s="161">
        <v>110000</v>
      </c>
      <c r="I68" s="200" t="e">
        <f t="shared" si="1"/>
        <v>#REF!</v>
      </c>
      <c r="J68" s="205"/>
      <c r="K68" s="183"/>
      <c r="M68" s="159"/>
      <c r="N68" s="154"/>
    </row>
    <row r="69" spans="1:14" ht="21.95" customHeight="1" x14ac:dyDescent="0.25">
      <c r="A69" s="196"/>
      <c r="B69" s="197">
        <v>44778</v>
      </c>
      <c r="C69" s="198"/>
      <c r="D69" s="209">
        <v>2242</v>
      </c>
      <c r="E69" s="199"/>
      <c r="F69" s="194" t="s">
        <v>475</v>
      </c>
      <c r="G69" s="160"/>
      <c r="H69" s="161">
        <v>2500</v>
      </c>
      <c r="I69" s="200" t="e">
        <f t="shared" si="1"/>
        <v>#REF!</v>
      </c>
      <c r="J69" s="205"/>
      <c r="K69" s="183"/>
      <c r="M69" s="159"/>
      <c r="N69" s="154"/>
    </row>
    <row r="70" spans="1:14" ht="21.95" customHeight="1" x14ac:dyDescent="0.25">
      <c r="A70" s="196"/>
      <c r="B70" s="197">
        <v>44778</v>
      </c>
      <c r="C70" s="198"/>
      <c r="D70" s="209">
        <v>2243</v>
      </c>
      <c r="E70" s="199"/>
      <c r="F70" s="194" t="s">
        <v>476</v>
      </c>
      <c r="G70" s="160"/>
      <c r="H70" s="161">
        <v>161600</v>
      </c>
      <c r="I70" s="200" t="e">
        <f t="shared" si="1"/>
        <v>#REF!</v>
      </c>
      <c r="J70" s="205"/>
      <c r="K70" s="183"/>
      <c r="M70" s="159"/>
      <c r="N70" s="154"/>
    </row>
    <row r="71" spans="1:14" x14ac:dyDescent="0.25">
      <c r="A71" s="196"/>
      <c r="B71" s="197">
        <v>44778</v>
      </c>
      <c r="C71" s="198"/>
      <c r="D71" s="209">
        <v>2244</v>
      </c>
      <c r="E71" s="199"/>
      <c r="F71" s="206" t="s">
        <v>477</v>
      </c>
      <c r="G71" s="160"/>
      <c r="H71" s="161">
        <f>40000-40000</f>
        <v>0</v>
      </c>
      <c r="I71" s="200" t="e">
        <f t="shared" si="1"/>
        <v>#REF!</v>
      </c>
      <c r="J71" s="205"/>
      <c r="K71" s="183"/>
      <c r="M71" s="159"/>
      <c r="N71" s="154"/>
    </row>
    <row r="72" spans="1:14" x14ac:dyDescent="0.25">
      <c r="A72" s="196"/>
      <c r="B72" s="197">
        <v>44778</v>
      </c>
      <c r="C72" s="198"/>
      <c r="D72" s="209">
        <v>2245</v>
      </c>
      <c r="E72" s="199"/>
      <c r="F72" s="194" t="s">
        <v>486</v>
      </c>
      <c r="G72" s="160"/>
      <c r="H72" s="161"/>
      <c r="I72" s="200" t="e">
        <f t="shared" si="1"/>
        <v>#REF!</v>
      </c>
      <c r="J72" s="205"/>
      <c r="K72" s="183"/>
      <c r="M72" s="159"/>
      <c r="N72" s="154"/>
    </row>
    <row r="73" spans="1:14" ht="21.95" customHeight="1" x14ac:dyDescent="0.25">
      <c r="A73" s="196"/>
      <c r="B73" s="197">
        <v>44778</v>
      </c>
      <c r="C73" s="198"/>
      <c r="D73" s="209">
        <v>2246</v>
      </c>
      <c r="E73" s="199"/>
      <c r="F73" s="194" t="s">
        <v>478</v>
      </c>
      <c r="G73" s="160"/>
      <c r="H73" s="161">
        <v>35000</v>
      </c>
      <c r="I73" s="200" t="e">
        <f t="shared" si="1"/>
        <v>#REF!</v>
      </c>
      <c r="J73" s="205"/>
      <c r="K73" s="183"/>
      <c r="M73" s="159"/>
      <c r="N73" s="154"/>
    </row>
    <row r="74" spans="1:14" ht="21.95" customHeight="1" x14ac:dyDescent="0.25">
      <c r="A74" s="196"/>
      <c r="B74" s="197">
        <v>44778</v>
      </c>
      <c r="C74" s="198"/>
      <c r="D74" s="209">
        <v>2247</v>
      </c>
      <c r="E74" s="199"/>
      <c r="F74" s="194" t="s">
        <v>479</v>
      </c>
      <c r="G74" s="160"/>
      <c r="H74" s="161">
        <v>123700</v>
      </c>
      <c r="I74" s="200" t="e">
        <f t="shared" si="1"/>
        <v>#REF!</v>
      </c>
      <c r="J74" s="205">
        <f>+H74*1%</f>
        <v>1237</v>
      </c>
      <c r="K74" s="183"/>
      <c r="M74" s="159"/>
      <c r="N74" s="154"/>
    </row>
    <row r="75" spans="1:14" ht="21.95" customHeight="1" x14ac:dyDescent="0.25">
      <c r="A75" s="196"/>
      <c r="B75" s="197">
        <v>44778</v>
      </c>
      <c r="C75" s="198"/>
      <c r="D75" s="209">
        <v>2248</v>
      </c>
      <c r="E75" s="199"/>
      <c r="F75" s="194" t="s">
        <v>480</v>
      </c>
      <c r="G75" s="160"/>
      <c r="H75" s="161">
        <v>46200</v>
      </c>
      <c r="I75" s="200" t="e">
        <f t="shared" si="1"/>
        <v>#REF!</v>
      </c>
      <c r="J75" s="205"/>
      <c r="K75" s="183"/>
      <c r="M75" s="159"/>
      <c r="N75" s="154"/>
    </row>
    <row r="76" spans="1:14" ht="21.95" customHeight="1" x14ac:dyDescent="0.25">
      <c r="A76" s="196"/>
      <c r="B76" s="197">
        <v>44778</v>
      </c>
      <c r="C76" s="198"/>
      <c r="D76" s="209">
        <v>2249</v>
      </c>
      <c r="E76" s="199"/>
      <c r="F76" s="194" t="s">
        <v>481</v>
      </c>
      <c r="G76" s="160"/>
      <c r="H76" s="161">
        <v>125000</v>
      </c>
      <c r="I76" s="200" t="e">
        <f t="shared" si="1"/>
        <v>#REF!</v>
      </c>
      <c r="J76" s="205">
        <f>+H74+J74</f>
        <v>124937</v>
      </c>
      <c r="K76" s="183">
        <f>+J76-125150</f>
        <v>-213</v>
      </c>
      <c r="M76" s="159"/>
      <c r="N76" s="154"/>
    </row>
    <row r="77" spans="1:14" ht="21.95" customHeight="1" x14ac:dyDescent="0.25">
      <c r="A77" s="196"/>
      <c r="B77" s="197">
        <v>44778</v>
      </c>
      <c r="C77" s="198"/>
      <c r="D77" s="209">
        <v>2250</v>
      </c>
      <c r="E77" s="199"/>
      <c r="F77" s="194" t="s">
        <v>482</v>
      </c>
      <c r="G77" s="160"/>
      <c r="H77" s="161">
        <v>60000</v>
      </c>
      <c r="I77" s="200" t="e">
        <f t="shared" si="1"/>
        <v>#REF!</v>
      </c>
      <c r="J77" s="205"/>
      <c r="K77" s="183"/>
      <c r="M77" s="159"/>
      <c r="N77" s="154"/>
    </row>
    <row r="78" spans="1:14" ht="21.95" customHeight="1" x14ac:dyDescent="0.25">
      <c r="A78" s="196"/>
      <c r="B78" s="197">
        <v>44778</v>
      </c>
      <c r="C78" s="198"/>
      <c r="D78" s="209">
        <v>2251</v>
      </c>
      <c r="E78" s="199"/>
      <c r="F78" s="194" t="s">
        <v>483</v>
      </c>
      <c r="G78" s="160"/>
      <c r="H78" s="161">
        <v>6000</v>
      </c>
      <c r="I78" s="200" t="e">
        <f t="shared" si="1"/>
        <v>#REF!</v>
      </c>
      <c r="J78" s="205"/>
      <c r="K78" s="183"/>
      <c r="M78" s="159"/>
      <c r="N78" s="154"/>
    </row>
    <row r="79" spans="1:14" ht="21.95" customHeight="1" x14ac:dyDescent="0.25">
      <c r="A79" s="196"/>
      <c r="B79" s="197">
        <v>44778</v>
      </c>
      <c r="C79" s="198"/>
      <c r="D79" s="209">
        <v>2252</v>
      </c>
      <c r="E79" s="199"/>
      <c r="F79" s="194" t="s">
        <v>484</v>
      </c>
      <c r="G79" s="160"/>
      <c r="H79" s="161">
        <v>1450</v>
      </c>
      <c r="I79" s="200" t="e">
        <f t="shared" si="1"/>
        <v>#REF!</v>
      </c>
      <c r="J79" s="205"/>
      <c r="K79" s="183">
        <f>213+1237</f>
        <v>1450</v>
      </c>
      <c r="M79" s="159"/>
      <c r="N79" s="154"/>
    </row>
    <row r="80" spans="1:14" ht="21.95" customHeight="1" x14ac:dyDescent="0.25">
      <c r="A80" s="196"/>
      <c r="B80" s="197">
        <v>44778</v>
      </c>
      <c r="C80" s="198"/>
      <c r="D80" s="209">
        <v>2253</v>
      </c>
      <c r="E80" s="199"/>
      <c r="F80" s="194" t="s">
        <v>486</v>
      </c>
      <c r="G80" s="180"/>
      <c r="H80" s="180"/>
      <c r="I80" s="200" t="e">
        <f t="shared" si="1"/>
        <v>#REF!</v>
      </c>
      <c r="J80" s="205"/>
      <c r="K80" s="183"/>
      <c r="M80" s="159"/>
      <c r="N80" s="154"/>
    </row>
    <row r="81" spans="1:14" ht="34.5" customHeight="1" x14ac:dyDescent="0.25">
      <c r="A81" s="196"/>
      <c r="B81" s="197">
        <v>44779</v>
      </c>
      <c r="C81" s="198"/>
      <c r="D81" s="209">
        <v>2254</v>
      </c>
      <c r="E81" s="199"/>
      <c r="F81" s="194" t="s">
        <v>487</v>
      </c>
      <c r="G81" s="180"/>
      <c r="H81" s="180">
        <v>35500</v>
      </c>
      <c r="I81" s="200" t="e">
        <f t="shared" si="1"/>
        <v>#REF!</v>
      </c>
      <c r="J81" s="205"/>
      <c r="K81" s="183"/>
      <c r="M81" s="159"/>
      <c r="N81" s="154"/>
    </row>
    <row r="82" spans="1:14" ht="21.95" customHeight="1" x14ac:dyDescent="0.25">
      <c r="A82" s="196"/>
      <c r="B82" s="197">
        <v>44779</v>
      </c>
      <c r="C82" s="198"/>
      <c r="D82" s="209">
        <v>2255</v>
      </c>
      <c r="E82" s="199"/>
      <c r="F82" s="164" t="s">
        <v>488</v>
      </c>
      <c r="G82" s="180"/>
      <c r="H82" s="180">
        <v>1000</v>
      </c>
      <c r="I82" s="200" t="e">
        <f t="shared" si="1"/>
        <v>#REF!</v>
      </c>
      <c r="J82" s="205"/>
      <c r="K82" s="183"/>
      <c r="M82" s="159"/>
      <c r="N82" s="154"/>
    </row>
    <row r="83" spans="1:14" ht="21.95" customHeight="1" x14ac:dyDescent="0.25">
      <c r="A83" s="196"/>
      <c r="B83" s="197">
        <v>44782</v>
      </c>
      <c r="C83" s="198"/>
      <c r="D83" s="209">
        <v>2256</v>
      </c>
      <c r="E83" s="199"/>
      <c r="F83" s="194" t="s">
        <v>489</v>
      </c>
      <c r="G83" s="180"/>
      <c r="H83" s="180">
        <v>2500</v>
      </c>
      <c r="I83" s="200" t="e">
        <f t="shared" si="1"/>
        <v>#REF!</v>
      </c>
      <c r="J83" s="205"/>
      <c r="K83" s="183">
        <f>18*5000</f>
        <v>90000</v>
      </c>
      <c r="M83" s="159"/>
      <c r="N83" s="154"/>
    </row>
    <row r="84" spans="1:14" ht="21.95" customHeight="1" x14ac:dyDescent="0.25">
      <c r="A84" s="196"/>
      <c r="B84" s="197">
        <v>44782</v>
      </c>
      <c r="C84" s="198"/>
      <c r="D84" s="209">
        <v>2257</v>
      </c>
      <c r="E84" s="199"/>
      <c r="F84" s="194" t="s">
        <v>490</v>
      </c>
      <c r="G84" s="180"/>
      <c r="H84" s="180">
        <v>2000</v>
      </c>
      <c r="I84" s="200" t="e">
        <f t="shared" si="1"/>
        <v>#REF!</v>
      </c>
      <c r="J84" s="205"/>
      <c r="K84" s="183"/>
      <c r="M84" s="159"/>
      <c r="N84" s="154"/>
    </row>
    <row r="85" spans="1:14" ht="21.95" customHeight="1" x14ac:dyDescent="0.25">
      <c r="A85" s="196"/>
      <c r="B85" s="197">
        <v>44779</v>
      </c>
      <c r="C85" s="198"/>
      <c r="D85" s="209">
        <v>2258</v>
      </c>
      <c r="E85" s="199"/>
      <c r="F85" s="194" t="s">
        <v>486</v>
      </c>
      <c r="G85" s="180"/>
      <c r="H85" s="180"/>
      <c r="I85" s="200" t="e">
        <f t="shared" si="1"/>
        <v>#REF!</v>
      </c>
      <c r="J85" s="205"/>
      <c r="K85" s="183">
        <f>90000+130000+14000+5000+5000</f>
        <v>244000</v>
      </c>
      <c r="M85" s="159"/>
      <c r="N85" s="154"/>
    </row>
    <row r="86" spans="1:14" ht="22.5" customHeight="1" x14ac:dyDescent="0.25">
      <c r="A86" s="196"/>
      <c r="B86" s="197">
        <v>44783</v>
      </c>
      <c r="C86" s="198"/>
      <c r="D86" s="209">
        <v>2259</v>
      </c>
      <c r="E86" s="199"/>
      <c r="F86" s="194" t="s">
        <v>491</v>
      </c>
      <c r="G86" s="180"/>
      <c r="H86" s="180">
        <v>5000</v>
      </c>
      <c r="I86" s="200" t="e">
        <f t="shared" si="1"/>
        <v>#REF!</v>
      </c>
      <c r="J86" s="205"/>
      <c r="K86" s="183"/>
      <c r="M86" s="159"/>
      <c r="N86" s="154"/>
    </row>
    <row r="87" spans="1:14" ht="21.95" customHeight="1" x14ac:dyDescent="0.25">
      <c r="A87" s="196"/>
      <c r="B87" s="197">
        <v>44783</v>
      </c>
      <c r="C87" s="198"/>
      <c r="D87" s="209">
        <v>2260</v>
      </c>
      <c r="E87" s="199"/>
      <c r="F87" s="194" t="s">
        <v>492</v>
      </c>
      <c r="G87" s="180"/>
      <c r="H87" s="180">
        <v>10000</v>
      </c>
      <c r="I87" s="200" t="e">
        <f t="shared" si="1"/>
        <v>#REF!</v>
      </c>
      <c r="J87" s="205"/>
      <c r="K87" s="183"/>
      <c r="M87" s="159"/>
      <c r="N87" s="154"/>
    </row>
    <row r="88" spans="1:14" ht="21.95" customHeight="1" x14ac:dyDescent="0.25">
      <c r="A88" s="196"/>
      <c r="B88" s="197">
        <v>44783</v>
      </c>
      <c r="C88" s="198"/>
      <c r="D88" s="209">
        <v>2261</v>
      </c>
      <c r="E88" s="199"/>
      <c r="F88" s="194" t="s">
        <v>493</v>
      </c>
      <c r="G88" s="160"/>
      <c r="H88" s="161">
        <v>20000</v>
      </c>
      <c r="I88" s="200" t="e">
        <f t="shared" si="1"/>
        <v>#REF!</v>
      </c>
      <c r="J88" s="205"/>
      <c r="K88" s="183"/>
      <c r="M88" s="159"/>
      <c r="N88" s="154"/>
    </row>
    <row r="89" spans="1:14" ht="21.95" customHeight="1" x14ac:dyDescent="0.25">
      <c r="A89" s="196"/>
      <c r="B89" s="197">
        <v>44783</v>
      </c>
      <c r="C89" s="198"/>
      <c r="D89" s="209">
        <v>2262</v>
      </c>
      <c r="E89" s="199"/>
      <c r="F89" s="194" t="s">
        <v>470</v>
      </c>
      <c r="G89" s="160"/>
      <c r="H89" s="161">
        <v>20000</v>
      </c>
      <c r="I89" s="200" t="e">
        <f t="shared" si="1"/>
        <v>#REF!</v>
      </c>
      <c r="J89" s="205"/>
      <c r="K89" s="183"/>
      <c r="M89" s="159"/>
      <c r="N89" s="154"/>
    </row>
    <row r="90" spans="1:14" ht="21.95" customHeight="1" x14ac:dyDescent="0.25">
      <c r="A90" s="196"/>
      <c r="B90" s="197">
        <v>44783</v>
      </c>
      <c r="C90" s="198"/>
      <c r="D90" s="209">
        <v>2263</v>
      </c>
      <c r="E90" s="199"/>
      <c r="F90" s="194" t="s">
        <v>494</v>
      </c>
      <c r="G90" s="160"/>
      <c r="H90" s="161">
        <v>40000</v>
      </c>
      <c r="I90" s="200" t="e">
        <f t="shared" si="1"/>
        <v>#REF!</v>
      </c>
      <c r="J90" s="205"/>
      <c r="K90" s="183"/>
      <c r="M90" s="159"/>
      <c r="N90" s="154"/>
    </row>
    <row r="91" spans="1:14" ht="21.95" customHeight="1" x14ac:dyDescent="0.25">
      <c r="A91" s="196"/>
      <c r="B91" s="197">
        <v>44783</v>
      </c>
      <c r="C91" s="198"/>
      <c r="D91" s="209">
        <v>2264</v>
      </c>
      <c r="E91" s="199"/>
      <c r="F91" s="194" t="s">
        <v>495</v>
      </c>
      <c r="G91" s="160"/>
      <c r="H91" s="161">
        <v>40000</v>
      </c>
      <c r="I91" s="200" t="e">
        <f t="shared" si="1"/>
        <v>#REF!</v>
      </c>
      <c r="J91" s="205"/>
      <c r="K91" s="183"/>
      <c r="M91" s="159"/>
      <c r="N91" s="154"/>
    </row>
    <row r="92" spans="1:14" ht="21.95" customHeight="1" x14ac:dyDescent="0.25">
      <c r="A92" s="196"/>
      <c r="B92" s="197">
        <v>44783</v>
      </c>
      <c r="C92" s="198"/>
      <c r="D92" s="209">
        <v>2265</v>
      </c>
      <c r="E92" s="199"/>
      <c r="F92" s="194" t="s">
        <v>496</v>
      </c>
      <c r="G92" s="160"/>
      <c r="H92" s="161">
        <v>47500</v>
      </c>
      <c r="I92" s="200" t="e">
        <f t="shared" si="1"/>
        <v>#REF!</v>
      </c>
      <c r="J92" s="205"/>
      <c r="K92" s="183"/>
      <c r="M92" s="159"/>
      <c r="N92" s="154"/>
    </row>
    <row r="93" spans="1:14" ht="21.95" customHeight="1" x14ac:dyDescent="0.25">
      <c r="A93" s="196"/>
      <c r="B93" s="197">
        <v>44783</v>
      </c>
      <c r="C93" s="198"/>
      <c r="D93" s="209">
        <v>2266</v>
      </c>
      <c r="E93" s="199"/>
      <c r="F93" s="194" t="s">
        <v>497</v>
      </c>
      <c r="G93" s="160"/>
      <c r="H93" s="161">
        <v>77500</v>
      </c>
      <c r="I93" s="200" t="e">
        <f t="shared" si="1"/>
        <v>#REF!</v>
      </c>
      <c r="J93" s="205"/>
      <c r="K93" s="183"/>
      <c r="M93" s="159"/>
      <c r="N93" s="154"/>
    </row>
    <row r="94" spans="1:14" ht="21.95" customHeight="1" x14ac:dyDescent="0.25">
      <c r="A94" s="196"/>
      <c r="B94" s="197">
        <v>44783</v>
      </c>
      <c r="C94" s="198"/>
      <c r="D94" s="209">
        <v>2267</v>
      </c>
      <c r="E94" s="199"/>
      <c r="F94" s="194" t="s">
        <v>498</v>
      </c>
      <c r="G94" s="160"/>
      <c r="H94" s="161">
        <v>37700</v>
      </c>
      <c r="I94" s="200" t="e">
        <f t="shared" si="1"/>
        <v>#REF!</v>
      </c>
      <c r="J94" s="205"/>
      <c r="K94" s="183"/>
      <c r="M94" s="159"/>
      <c r="N94" s="154"/>
    </row>
    <row r="95" spans="1:14" ht="21.95" customHeight="1" x14ac:dyDescent="0.25">
      <c r="A95" s="196"/>
      <c r="B95" s="197">
        <v>44783</v>
      </c>
      <c r="C95" s="198"/>
      <c r="D95" s="209">
        <v>2268</v>
      </c>
      <c r="E95" s="199"/>
      <c r="F95" s="194" t="s">
        <v>499</v>
      </c>
      <c r="G95" s="160"/>
      <c r="H95" s="161">
        <v>32000</v>
      </c>
      <c r="I95" s="200" t="e">
        <f t="shared" si="1"/>
        <v>#REF!</v>
      </c>
      <c r="J95" s="205"/>
      <c r="K95" s="183"/>
      <c r="M95" s="159"/>
      <c r="N95" s="154"/>
    </row>
    <row r="96" spans="1:14" ht="21.95" customHeight="1" x14ac:dyDescent="0.25">
      <c r="A96" s="196"/>
      <c r="B96" s="197">
        <v>44783</v>
      </c>
      <c r="C96" s="198"/>
      <c r="D96" s="209">
        <v>2269</v>
      </c>
      <c r="E96" s="199"/>
      <c r="F96" s="194" t="s">
        <v>500</v>
      </c>
      <c r="G96" s="160"/>
      <c r="H96" s="161">
        <v>16000</v>
      </c>
      <c r="I96" s="200" t="e">
        <f t="shared" si="1"/>
        <v>#REF!</v>
      </c>
      <c r="J96" s="205"/>
      <c r="K96" s="183"/>
      <c r="M96" s="159"/>
      <c r="N96" s="154"/>
    </row>
    <row r="97" spans="1:14" ht="34.5" customHeight="1" x14ac:dyDescent="0.25">
      <c r="A97" s="196"/>
      <c r="B97" s="197">
        <v>44783</v>
      </c>
      <c r="C97" s="198"/>
      <c r="D97" s="209">
        <v>2270</v>
      </c>
      <c r="E97" s="199"/>
      <c r="F97" s="194" t="s">
        <v>501</v>
      </c>
      <c r="G97" s="160"/>
      <c r="H97" s="161">
        <v>10020</v>
      </c>
      <c r="I97" s="200" t="e">
        <f t="shared" si="1"/>
        <v>#REF!</v>
      </c>
      <c r="J97" s="205"/>
      <c r="K97" s="183"/>
      <c r="M97" s="159"/>
      <c r="N97" s="154"/>
    </row>
    <row r="98" spans="1:14" ht="33.75" customHeight="1" x14ac:dyDescent="0.25">
      <c r="A98" s="196"/>
      <c r="B98" s="197">
        <v>44783</v>
      </c>
      <c r="C98" s="198"/>
      <c r="D98" s="209">
        <v>2271</v>
      </c>
      <c r="E98" s="199"/>
      <c r="F98" s="194" t="s">
        <v>502</v>
      </c>
      <c r="G98" s="160"/>
      <c r="H98" s="161">
        <v>2000</v>
      </c>
      <c r="I98" s="200" t="e">
        <f t="shared" si="1"/>
        <v>#REF!</v>
      </c>
      <c r="J98" s="205"/>
      <c r="K98" s="183"/>
      <c r="M98" s="159"/>
      <c r="N98" s="154"/>
    </row>
    <row r="99" spans="1:14" ht="33.75" customHeight="1" x14ac:dyDescent="0.25">
      <c r="A99" s="196"/>
      <c r="B99" s="197">
        <v>44783</v>
      </c>
      <c r="C99" s="198"/>
      <c r="D99" s="209"/>
      <c r="E99" s="199"/>
      <c r="F99" s="194" t="s">
        <v>520</v>
      </c>
      <c r="G99" s="160">
        <v>1000000</v>
      </c>
      <c r="H99" s="161"/>
      <c r="I99" s="200" t="e">
        <f t="shared" si="1"/>
        <v>#REF!</v>
      </c>
      <c r="J99" s="205"/>
      <c r="K99" s="183"/>
      <c r="M99" s="159"/>
      <c r="N99" s="154"/>
    </row>
    <row r="100" spans="1:14" ht="32.25" customHeight="1" x14ac:dyDescent="0.25">
      <c r="A100" s="196"/>
      <c r="B100" s="197">
        <v>44784</v>
      </c>
      <c r="C100" s="198"/>
      <c r="D100" s="209">
        <v>2272</v>
      </c>
      <c r="E100" s="199"/>
      <c r="F100" s="194" t="s">
        <v>503</v>
      </c>
      <c r="G100" s="160"/>
      <c r="H100" s="161">
        <v>146500</v>
      </c>
      <c r="I100" s="200" t="e">
        <f t="shared" si="1"/>
        <v>#REF!</v>
      </c>
      <c r="J100" s="205"/>
      <c r="K100" s="183"/>
      <c r="M100" s="159"/>
      <c r="N100" s="154"/>
    </row>
    <row r="101" spans="1:14" ht="21.95" customHeight="1" x14ac:dyDescent="0.25">
      <c r="A101" s="196"/>
      <c r="B101" s="197">
        <v>44784</v>
      </c>
      <c r="C101" s="198"/>
      <c r="D101" s="209">
        <v>2273</v>
      </c>
      <c r="E101" s="199"/>
      <c r="F101" s="194" t="s">
        <v>504</v>
      </c>
      <c r="G101" s="160"/>
      <c r="H101" s="161">
        <v>1500</v>
      </c>
      <c r="I101" s="200" t="e">
        <f t="shared" si="1"/>
        <v>#REF!</v>
      </c>
      <c r="J101" s="205"/>
      <c r="K101" s="183"/>
      <c r="M101" s="159"/>
      <c r="N101" s="154"/>
    </row>
    <row r="102" spans="1:14" ht="37.5" customHeight="1" x14ac:dyDescent="0.25">
      <c r="A102" s="196"/>
      <c r="B102" s="197">
        <v>44784</v>
      </c>
      <c r="C102" s="198"/>
      <c r="D102" s="209">
        <v>2274</v>
      </c>
      <c r="E102" s="199"/>
      <c r="F102" s="194" t="s">
        <v>507</v>
      </c>
      <c r="G102" s="160"/>
      <c r="H102" s="161">
        <v>197000</v>
      </c>
      <c r="I102" s="200" t="e">
        <f t="shared" si="1"/>
        <v>#REF!</v>
      </c>
      <c r="J102" s="205"/>
      <c r="K102" s="183"/>
      <c r="M102" s="159"/>
      <c r="N102" s="154"/>
    </row>
    <row r="103" spans="1:14" ht="21.95" customHeight="1" x14ac:dyDescent="0.25">
      <c r="A103" s="196"/>
      <c r="B103" s="197">
        <v>44784</v>
      </c>
      <c r="C103" s="198"/>
      <c r="D103" s="209">
        <v>2275</v>
      </c>
      <c r="E103" s="199"/>
      <c r="F103" s="194" t="s">
        <v>505</v>
      </c>
      <c r="G103" s="160"/>
      <c r="H103" s="161">
        <v>50000</v>
      </c>
      <c r="I103" s="200" t="e">
        <f t="shared" si="1"/>
        <v>#REF!</v>
      </c>
      <c r="J103" s="205"/>
      <c r="K103" s="183"/>
      <c r="M103" s="159"/>
      <c r="N103" s="154"/>
    </row>
    <row r="104" spans="1:14" ht="21.95" customHeight="1" x14ac:dyDescent="0.25">
      <c r="A104" s="196"/>
      <c r="B104" s="197">
        <v>44784</v>
      </c>
      <c r="C104" s="198"/>
      <c r="D104" s="209">
        <v>2276</v>
      </c>
      <c r="E104" s="199"/>
      <c r="F104" s="194" t="s">
        <v>506</v>
      </c>
      <c r="G104" s="160"/>
      <c r="H104" s="161">
        <v>22630</v>
      </c>
      <c r="I104" s="200" t="e">
        <f t="shared" si="1"/>
        <v>#REF!</v>
      </c>
      <c r="J104" s="205"/>
      <c r="K104" s="183"/>
      <c r="M104" s="159"/>
      <c r="N104" s="154"/>
    </row>
    <row r="105" spans="1:14" ht="30" customHeight="1" x14ac:dyDescent="0.25">
      <c r="A105" s="196"/>
      <c r="B105" s="197">
        <v>44784</v>
      </c>
      <c r="C105" s="198"/>
      <c r="D105" s="209">
        <v>2277</v>
      </c>
      <c r="E105" s="199"/>
      <c r="F105" s="194" t="s">
        <v>558</v>
      </c>
      <c r="G105" s="160"/>
      <c r="H105" s="161">
        <v>42500</v>
      </c>
      <c r="I105" s="200" t="e">
        <f t="shared" si="1"/>
        <v>#REF!</v>
      </c>
      <c r="J105" s="205"/>
      <c r="K105" s="183"/>
      <c r="M105" s="159"/>
      <c r="N105" s="154"/>
    </row>
    <row r="106" spans="1:14" ht="30" customHeight="1" x14ac:dyDescent="0.25">
      <c r="A106" s="196"/>
      <c r="B106" s="197">
        <v>44784</v>
      </c>
      <c r="C106" s="198"/>
      <c r="D106" s="209">
        <v>2282</v>
      </c>
      <c r="E106" s="199"/>
      <c r="F106" s="206" t="s">
        <v>557</v>
      </c>
      <c r="G106" s="193">
        <v>3479000</v>
      </c>
      <c r="H106" s="161"/>
      <c r="I106" s="200" t="e">
        <f t="shared" si="1"/>
        <v>#REF!</v>
      </c>
      <c r="J106" s="205"/>
      <c r="K106" s="183"/>
      <c r="M106" s="159"/>
      <c r="N106" s="154"/>
    </row>
    <row r="107" spans="1:14" ht="23.25" customHeight="1" x14ac:dyDescent="0.25">
      <c r="A107" s="196"/>
      <c r="B107" s="197">
        <v>44784</v>
      </c>
      <c r="C107" s="198"/>
      <c r="D107" s="209">
        <v>2278</v>
      </c>
      <c r="E107" s="199"/>
      <c r="F107" s="194" t="s">
        <v>554</v>
      </c>
      <c r="G107" s="160"/>
      <c r="H107" s="161">
        <v>1500000</v>
      </c>
      <c r="I107" s="200" t="e">
        <f t="shared" si="1"/>
        <v>#REF!</v>
      </c>
      <c r="J107" s="205"/>
      <c r="K107" s="183"/>
      <c r="M107" s="159"/>
      <c r="N107" s="154"/>
    </row>
    <row r="108" spans="1:14" ht="21.95" customHeight="1" x14ac:dyDescent="0.25">
      <c r="A108" s="196"/>
      <c r="B108" s="197">
        <v>44784</v>
      </c>
      <c r="C108" s="198"/>
      <c r="D108" s="209">
        <v>2279</v>
      </c>
      <c r="E108" s="199"/>
      <c r="F108" s="194" t="s">
        <v>555</v>
      </c>
      <c r="G108" s="160"/>
      <c r="H108" s="161">
        <v>1000000</v>
      </c>
      <c r="I108" s="200" t="e">
        <f t="shared" si="1"/>
        <v>#REF!</v>
      </c>
      <c r="J108" s="205"/>
      <c r="K108" s="183"/>
      <c r="M108" s="159"/>
      <c r="N108" s="154"/>
    </row>
    <row r="109" spans="1:14" ht="21.95" customHeight="1" x14ac:dyDescent="0.25">
      <c r="A109" s="196"/>
      <c r="B109" s="197">
        <v>44784</v>
      </c>
      <c r="C109" s="198"/>
      <c r="D109" s="209">
        <v>2281</v>
      </c>
      <c r="E109" s="199"/>
      <c r="F109" s="194" t="s">
        <v>556</v>
      </c>
      <c r="G109" s="160"/>
      <c r="H109" s="161">
        <v>500000</v>
      </c>
      <c r="I109" s="200" t="e">
        <f t="shared" si="1"/>
        <v>#REF!</v>
      </c>
      <c r="J109" s="205"/>
      <c r="K109" s="183"/>
      <c r="M109" s="159"/>
      <c r="N109" s="154"/>
    </row>
    <row r="110" spans="1:14" ht="21.95" customHeight="1" x14ac:dyDescent="0.25">
      <c r="A110" s="196"/>
      <c r="B110" s="197">
        <v>44784</v>
      </c>
      <c r="C110" s="198"/>
      <c r="D110" s="209">
        <v>2283</v>
      </c>
      <c r="E110" s="199"/>
      <c r="F110" s="194" t="s">
        <v>521</v>
      </c>
      <c r="G110" s="160"/>
      <c r="H110" s="161">
        <v>50000</v>
      </c>
      <c r="I110" s="200" t="e">
        <f t="shared" si="1"/>
        <v>#REF!</v>
      </c>
      <c r="J110" s="205"/>
      <c r="K110" s="183"/>
      <c r="M110" s="159"/>
      <c r="N110" s="154"/>
    </row>
    <row r="111" spans="1:14" ht="21.95" customHeight="1" x14ac:dyDescent="0.25">
      <c r="A111" s="196"/>
      <c r="B111" s="197">
        <v>44784</v>
      </c>
      <c r="C111" s="198"/>
      <c r="D111" s="209">
        <v>2284</v>
      </c>
      <c r="E111" s="199"/>
      <c r="F111" s="207" t="s">
        <v>560</v>
      </c>
      <c r="G111" s="160">
        <v>2000</v>
      </c>
      <c r="H111" s="161"/>
      <c r="I111" s="200" t="e">
        <f t="shared" si="1"/>
        <v>#REF!</v>
      </c>
      <c r="J111" s="205"/>
      <c r="K111" s="183"/>
      <c r="M111" s="159"/>
      <c r="N111" s="154"/>
    </row>
    <row r="112" spans="1:14" ht="21.95" customHeight="1" x14ac:dyDescent="0.25">
      <c r="A112" s="196"/>
      <c r="B112" s="197">
        <v>44784</v>
      </c>
      <c r="C112" s="198"/>
      <c r="D112" s="209">
        <v>2285</v>
      </c>
      <c r="E112" s="199"/>
      <c r="F112" s="194" t="s">
        <v>559</v>
      </c>
      <c r="G112" s="160">
        <v>9000</v>
      </c>
      <c r="H112" s="161"/>
      <c r="I112" s="200" t="e">
        <f t="shared" si="1"/>
        <v>#REF!</v>
      </c>
      <c r="J112" s="205"/>
      <c r="K112" s="183"/>
      <c r="M112" s="159"/>
      <c r="N112" s="154"/>
    </row>
    <row r="113" spans="1:14" ht="21.95" customHeight="1" x14ac:dyDescent="0.25">
      <c r="A113" s="196"/>
      <c r="B113" s="197">
        <v>44784</v>
      </c>
      <c r="C113" s="198"/>
      <c r="D113" s="209">
        <v>2286</v>
      </c>
      <c r="E113" s="199"/>
      <c r="F113" s="194" t="s">
        <v>508</v>
      </c>
      <c r="G113" s="160"/>
      <c r="H113" s="160">
        <v>2000</v>
      </c>
      <c r="I113" s="200" t="e">
        <f t="shared" si="1"/>
        <v>#REF!</v>
      </c>
      <c r="J113" s="205"/>
      <c r="K113" s="183"/>
      <c r="M113" s="159"/>
      <c r="N113" s="154"/>
    </row>
    <row r="114" spans="1:14" ht="21.95" customHeight="1" x14ac:dyDescent="0.25">
      <c r="A114" s="196"/>
      <c r="B114" s="197">
        <v>44784</v>
      </c>
      <c r="C114" s="198"/>
      <c r="D114" s="209">
        <v>2287</v>
      </c>
      <c r="E114" s="199"/>
      <c r="F114" s="194" t="s">
        <v>509</v>
      </c>
      <c r="G114" s="160"/>
      <c r="H114" s="160">
        <v>8000</v>
      </c>
      <c r="I114" s="200" t="e">
        <f t="shared" si="1"/>
        <v>#REF!</v>
      </c>
      <c r="J114" s="205"/>
      <c r="K114" s="183"/>
      <c r="M114" s="159"/>
      <c r="N114" s="154"/>
    </row>
    <row r="115" spans="1:14" ht="21.95" customHeight="1" x14ac:dyDescent="0.25">
      <c r="A115" s="196"/>
      <c r="B115" s="197"/>
      <c r="C115" s="198"/>
      <c r="D115" s="209">
        <v>2288</v>
      </c>
      <c r="E115" s="199"/>
      <c r="F115" s="194" t="s">
        <v>486</v>
      </c>
      <c r="G115" s="160"/>
      <c r="H115" s="160"/>
      <c r="I115" s="200" t="e">
        <f t="shared" si="1"/>
        <v>#REF!</v>
      </c>
      <c r="J115" s="205"/>
      <c r="K115" s="183"/>
      <c r="M115" s="159"/>
      <c r="N115" s="154"/>
    </row>
    <row r="116" spans="1:14" ht="21.95" customHeight="1" x14ac:dyDescent="0.25">
      <c r="A116" s="196"/>
      <c r="B116" s="197">
        <v>44784</v>
      </c>
      <c r="C116" s="198"/>
      <c r="D116" s="209">
        <v>2289</v>
      </c>
      <c r="E116" s="199"/>
      <c r="F116" s="194" t="s">
        <v>512</v>
      </c>
      <c r="G116" s="160"/>
      <c r="H116" s="160">
        <v>326700</v>
      </c>
      <c r="I116" s="200" t="e">
        <f t="shared" si="1"/>
        <v>#REF!</v>
      </c>
      <c r="J116" s="205"/>
      <c r="K116" s="183"/>
      <c r="M116" s="159"/>
      <c r="N116" s="154"/>
    </row>
    <row r="117" spans="1:14" x14ac:dyDescent="0.25">
      <c r="A117" s="196"/>
      <c r="B117" s="197">
        <v>44784</v>
      </c>
      <c r="C117" s="198"/>
      <c r="D117" s="209">
        <v>2290</v>
      </c>
      <c r="E117" s="199"/>
      <c r="F117" s="194" t="s">
        <v>511</v>
      </c>
      <c r="G117" s="160"/>
      <c r="H117" s="160">
        <v>175000</v>
      </c>
      <c r="I117" s="200" t="e">
        <f t="shared" si="1"/>
        <v>#REF!</v>
      </c>
      <c r="J117" s="205"/>
      <c r="K117" s="183"/>
      <c r="M117" s="159"/>
      <c r="N117" s="154"/>
    </row>
    <row r="118" spans="1:14" ht="21.95" customHeight="1" x14ac:dyDescent="0.25">
      <c r="A118" s="196"/>
      <c r="B118" s="197">
        <v>44784</v>
      </c>
      <c r="C118" s="198"/>
      <c r="D118" s="209">
        <v>2291</v>
      </c>
      <c r="E118" s="199"/>
      <c r="F118" s="194" t="s">
        <v>510</v>
      </c>
      <c r="G118" s="160"/>
      <c r="H118" s="160">
        <v>173000</v>
      </c>
      <c r="I118" s="200" t="e">
        <f t="shared" si="1"/>
        <v>#REF!</v>
      </c>
      <c r="J118" s="205"/>
      <c r="K118" s="183"/>
      <c r="M118" s="159"/>
      <c r="N118" s="154"/>
    </row>
    <row r="119" spans="1:14" ht="30" x14ac:dyDescent="0.25">
      <c r="A119" s="196"/>
      <c r="B119" s="197">
        <v>44784</v>
      </c>
      <c r="C119" s="198"/>
      <c r="D119" s="209">
        <v>2292</v>
      </c>
      <c r="E119" s="199"/>
      <c r="F119" s="194" t="s">
        <v>513</v>
      </c>
      <c r="G119" s="160"/>
      <c r="H119" s="160">
        <v>100000</v>
      </c>
      <c r="I119" s="200" t="e">
        <f t="shared" si="1"/>
        <v>#REF!</v>
      </c>
      <c r="J119" s="205"/>
      <c r="K119" s="183"/>
      <c r="M119" s="159"/>
      <c r="N119" s="154"/>
    </row>
    <row r="120" spans="1:14" ht="24.75" customHeight="1" x14ac:dyDescent="0.25">
      <c r="A120" s="196"/>
      <c r="B120" s="197">
        <v>44784</v>
      </c>
      <c r="C120" s="198"/>
      <c r="D120" s="209">
        <v>2293</v>
      </c>
      <c r="E120" s="199"/>
      <c r="F120" s="194" t="s">
        <v>514</v>
      </c>
      <c r="G120" s="160"/>
      <c r="H120" s="161">
        <v>135000</v>
      </c>
      <c r="I120" s="200" t="e">
        <f t="shared" si="1"/>
        <v>#REF!</v>
      </c>
      <c r="J120" s="205"/>
      <c r="K120" s="183"/>
      <c r="M120" s="159"/>
      <c r="N120" s="154"/>
    </row>
    <row r="121" spans="1:14" ht="30" customHeight="1" x14ac:dyDescent="0.25">
      <c r="A121" s="196"/>
      <c r="B121" s="197">
        <v>44784</v>
      </c>
      <c r="C121" s="198"/>
      <c r="D121" s="209">
        <v>2294</v>
      </c>
      <c r="E121" s="199"/>
      <c r="F121" s="194" t="s">
        <v>515</v>
      </c>
      <c r="G121" s="160"/>
      <c r="H121" s="161">
        <v>35500</v>
      </c>
      <c r="I121" s="200" t="e">
        <f t="shared" si="1"/>
        <v>#REF!</v>
      </c>
      <c r="J121" s="205"/>
      <c r="K121" s="183"/>
      <c r="M121" s="159"/>
      <c r="N121" s="154"/>
    </row>
    <row r="122" spans="1:14" ht="24.75" customHeight="1" x14ac:dyDescent="0.25">
      <c r="A122" s="196"/>
      <c r="B122" s="197">
        <v>44785</v>
      </c>
      <c r="C122" s="198"/>
      <c r="D122" s="209">
        <v>2295</v>
      </c>
      <c r="E122" s="199"/>
      <c r="F122" s="194" t="s">
        <v>516</v>
      </c>
      <c r="G122" s="160"/>
      <c r="H122" s="161">
        <v>183300</v>
      </c>
      <c r="I122" s="200" t="e">
        <f t="shared" si="1"/>
        <v>#REF!</v>
      </c>
      <c r="J122" s="205"/>
      <c r="K122" s="183"/>
      <c r="M122" s="159"/>
      <c r="N122" s="154"/>
    </row>
    <row r="123" spans="1:14" ht="24.75" customHeight="1" x14ac:dyDescent="0.25">
      <c r="A123" s="197"/>
      <c r="B123" s="153" t="s">
        <v>518</v>
      </c>
      <c r="C123" s="198"/>
      <c r="D123" s="198">
        <v>2296</v>
      </c>
      <c r="E123" s="199"/>
      <c r="F123" s="194" t="s">
        <v>517</v>
      </c>
      <c r="G123" s="160"/>
      <c r="H123" s="161">
        <v>89525</v>
      </c>
      <c r="I123" s="200" t="e">
        <f t="shared" si="1"/>
        <v>#REF!</v>
      </c>
      <c r="J123" s="205"/>
      <c r="K123" s="183"/>
      <c r="M123" s="159"/>
      <c r="N123" s="154"/>
    </row>
    <row r="124" spans="1:14" ht="33.75" customHeight="1" x14ac:dyDescent="0.25">
      <c r="A124" s="196"/>
      <c r="B124" s="197">
        <v>44785</v>
      </c>
      <c r="C124" s="198"/>
      <c r="D124" s="198">
        <v>2297</v>
      </c>
      <c r="E124" s="199"/>
      <c r="F124" s="194" t="s">
        <v>519</v>
      </c>
      <c r="G124" s="160"/>
      <c r="H124" s="161">
        <v>5000</v>
      </c>
      <c r="I124" s="200" t="e">
        <f t="shared" si="1"/>
        <v>#REF!</v>
      </c>
      <c r="J124" s="208"/>
      <c r="K124" s="183"/>
      <c r="M124" s="159"/>
      <c r="N124" s="154"/>
    </row>
    <row r="125" spans="1:14" ht="42" customHeight="1" x14ac:dyDescent="0.25">
      <c r="A125" s="196"/>
      <c r="B125" s="197">
        <v>44785</v>
      </c>
      <c r="C125" s="198"/>
      <c r="D125" s="198">
        <v>2298</v>
      </c>
      <c r="E125" s="199"/>
      <c r="F125" s="194" t="s">
        <v>565</v>
      </c>
      <c r="G125" s="160"/>
      <c r="H125" s="161">
        <v>40000</v>
      </c>
      <c r="I125" s="200" t="e">
        <f t="shared" si="1"/>
        <v>#REF!</v>
      </c>
      <c r="J125" s="205"/>
      <c r="K125" s="183"/>
      <c r="M125" s="159"/>
      <c r="N125" s="154"/>
    </row>
    <row r="126" spans="1:14" ht="21.95" customHeight="1" x14ac:dyDescent="0.25">
      <c r="A126" s="196"/>
      <c r="B126" s="197">
        <v>44785</v>
      </c>
      <c r="C126" s="198"/>
      <c r="D126" s="198">
        <v>2299</v>
      </c>
      <c r="E126" s="199"/>
      <c r="F126" s="194" t="s">
        <v>486</v>
      </c>
      <c r="G126" s="160"/>
      <c r="H126" s="161"/>
      <c r="I126" s="200" t="e">
        <f t="shared" si="1"/>
        <v>#REF!</v>
      </c>
      <c r="J126" s="205"/>
      <c r="K126" s="183"/>
      <c r="M126" s="159"/>
      <c r="N126" s="154"/>
    </row>
    <row r="127" spans="1:14" x14ac:dyDescent="0.25">
      <c r="A127" s="196"/>
      <c r="B127" s="197">
        <v>44785</v>
      </c>
      <c r="C127" s="198"/>
      <c r="D127" s="198">
        <v>2300</v>
      </c>
      <c r="E127" s="199"/>
      <c r="F127" s="194" t="s">
        <v>524</v>
      </c>
      <c r="G127" s="160"/>
      <c r="H127" s="161">
        <v>127500</v>
      </c>
      <c r="I127" s="200" t="e">
        <f t="shared" si="1"/>
        <v>#REF!</v>
      </c>
      <c r="J127" s="205"/>
      <c r="K127" s="183"/>
      <c r="M127" s="159"/>
      <c r="N127" s="154"/>
    </row>
    <row r="128" spans="1:14" ht="21.95" customHeight="1" x14ac:dyDescent="0.25">
      <c r="A128" s="196"/>
      <c r="B128" s="197">
        <v>44785</v>
      </c>
      <c r="C128" s="198"/>
      <c r="D128" s="198">
        <v>2301</v>
      </c>
      <c r="E128" s="199"/>
      <c r="F128" s="194" t="s">
        <v>525</v>
      </c>
      <c r="G128" s="160"/>
      <c r="H128" s="161">
        <v>100000</v>
      </c>
      <c r="I128" s="200" t="e">
        <f t="shared" si="1"/>
        <v>#REF!</v>
      </c>
      <c r="J128" s="205"/>
      <c r="K128" s="183"/>
      <c r="M128" s="159"/>
      <c r="N128" s="154"/>
    </row>
    <row r="129" spans="1:14" ht="21.95" customHeight="1" x14ac:dyDescent="0.25">
      <c r="A129" s="196"/>
      <c r="B129" s="197">
        <v>44789</v>
      </c>
      <c r="C129" s="198"/>
      <c r="D129" s="198"/>
      <c r="E129" s="199"/>
      <c r="F129" s="194" t="s">
        <v>561</v>
      </c>
      <c r="G129" s="160">
        <v>2000000</v>
      </c>
      <c r="H129" s="161"/>
      <c r="I129" s="200" t="e">
        <f t="shared" si="1"/>
        <v>#REF!</v>
      </c>
      <c r="J129" s="205"/>
      <c r="K129" s="183"/>
      <c r="M129" s="159"/>
      <c r="N129" s="154"/>
    </row>
    <row r="130" spans="1:14" x14ac:dyDescent="0.25">
      <c r="A130" s="196"/>
      <c r="B130" s="197">
        <v>44789</v>
      </c>
      <c r="C130" s="198"/>
      <c r="D130" s="198"/>
      <c r="E130" s="199"/>
      <c r="F130" s="212" t="s">
        <v>576</v>
      </c>
      <c r="G130" s="160"/>
      <c r="H130" s="161">
        <v>404000</v>
      </c>
      <c r="I130" s="200" t="e">
        <f t="shared" ref="I130:I161" si="2">I129+G130-H130</f>
        <v>#REF!</v>
      </c>
      <c r="J130" s="205"/>
      <c r="K130" s="183"/>
      <c r="M130" s="159"/>
      <c r="N130" s="154"/>
    </row>
    <row r="131" spans="1:14" ht="21.95" customHeight="1" x14ac:dyDescent="0.25">
      <c r="A131" s="196"/>
      <c r="B131" s="197">
        <v>44759</v>
      </c>
      <c r="C131" s="198"/>
      <c r="D131" s="198">
        <v>2302</v>
      </c>
      <c r="E131" s="199"/>
      <c r="F131" s="211" t="s">
        <v>526</v>
      </c>
      <c r="G131" s="180"/>
      <c r="H131" s="160">
        <v>1500</v>
      </c>
      <c r="I131" s="200" t="e">
        <f t="shared" si="2"/>
        <v>#REF!</v>
      </c>
      <c r="J131" s="205"/>
      <c r="K131" s="183"/>
      <c r="M131" s="159"/>
      <c r="N131" s="154"/>
    </row>
    <row r="132" spans="1:14" ht="21.95" customHeight="1" x14ac:dyDescent="0.25">
      <c r="A132" s="196"/>
      <c r="B132" s="197">
        <v>44790</v>
      </c>
      <c r="C132" s="198"/>
      <c r="D132" s="198">
        <v>2303</v>
      </c>
      <c r="E132" s="199"/>
      <c r="F132" s="211" t="s">
        <v>526</v>
      </c>
      <c r="G132" s="180"/>
      <c r="H132" s="160">
        <v>5000</v>
      </c>
      <c r="I132" s="200" t="e">
        <f t="shared" si="2"/>
        <v>#REF!</v>
      </c>
      <c r="J132" s="205"/>
      <c r="K132" s="183"/>
      <c r="M132" s="159"/>
      <c r="N132" s="154"/>
    </row>
    <row r="133" spans="1:14" ht="21.95" customHeight="1" x14ac:dyDescent="0.25">
      <c r="A133" s="196"/>
      <c r="B133" s="197">
        <v>44790</v>
      </c>
      <c r="C133" s="198"/>
      <c r="D133" s="198">
        <v>2304</v>
      </c>
      <c r="E133" s="199"/>
      <c r="F133" s="211" t="s">
        <v>527</v>
      </c>
      <c r="G133" s="180"/>
      <c r="H133" s="160">
        <v>10000</v>
      </c>
      <c r="I133" s="200" t="e">
        <f t="shared" si="2"/>
        <v>#REF!</v>
      </c>
      <c r="J133" s="205"/>
      <c r="K133" s="183"/>
      <c r="M133" s="159"/>
      <c r="N133" s="154"/>
    </row>
    <row r="134" spans="1:14" ht="31.5" customHeight="1" x14ac:dyDescent="0.25">
      <c r="A134" s="196"/>
      <c r="B134" s="197">
        <v>44790</v>
      </c>
      <c r="C134" s="198"/>
      <c r="D134" s="198">
        <v>2305</v>
      </c>
      <c r="E134" s="199"/>
      <c r="F134" s="164" t="s">
        <v>563</v>
      </c>
      <c r="G134" s="180"/>
      <c r="H134" s="160">
        <v>57600</v>
      </c>
      <c r="I134" s="200" t="e">
        <f t="shared" si="2"/>
        <v>#REF!</v>
      </c>
      <c r="J134" s="205"/>
      <c r="K134" s="183"/>
      <c r="M134" s="159"/>
      <c r="N134" s="154"/>
    </row>
    <row r="135" spans="1:14" ht="32.25" customHeight="1" x14ac:dyDescent="0.25">
      <c r="A135" s="196"/>
      <c r="B135" s="197">
        <v>44790</v>
      </c>
      <c r="C135" s="198"/>
      <c r="D135" s="198">
        <v>2306</v>
      </c>
      <c r="E135" s="199"/>
      <c r="F135" s="211" t="s">
        <v>562</v>
      </c>
      <c r="G135" s="180"/>
      <c r="H135" s="160">
        <v>40000</v>
      </c>
      <c r="I135" s="200" t="e">
        <f t="shared" si="2"/>
        <v>#REF!</v>
      </c>
      <c r="J135" s="205"/>
      <c r="K135" s="183"/>
      <c r="M135" s="159"/>
      <c r="N135" s="154"/>
    </row>
    <row r="136" spans="1:14" ht="21.95" customHeight="1" x14ac:dyDescent="0.25">
      <c r="A136" s="196"/>
      <c r="B136" s="197">
        <v>44790</v>
      </c>
      <c r="C136" s="198"/>
      <c r="D136" s="198">
        <v>2307</v>
      </c>
      <c r="E136" s="199"/>
      <c r="F136" s="211" t="s">
        <v>528</v>
      </c>
      <c r="G136" s="180"/>
      <c r="H136" s="160">
        <v>10000</v>
      </c>
      <c r="I136" s="200" t="e">
        <f t="shared" si="2"/>
        <v>#REF!</v>
      </c>
      <c r="J136" s="205"/>
      <c r="K136" s="183"/>
      <c r="M136" s="159"/>
      <c r="N136" s="154"/>
    </row>
    <row r="137" spans="1:14" ht="21.95" customHeight="1" x14ac:dyDescent="0.25">
      <c r="A137" s="196"/>
      <c r="B137" s="197">
        <v>44790</v>
      </c>
      <c r="C137" s="198"/>
      <c r="D137" s="198">
        <v>2308</v>
      </c>
      <c r="E137" s="199"/>
      <c r="F137" s="211" t="s">
        <v>564</v>
      </c>
      <c r="G137" s="180"/>
      <c r="H137" s="160">
        <v>3000</v>
      </c>
      <c r="I137" s="200" t="e">
        <f t="shared" si="2"/>
        <v>#REF!</v>
      </c>
      <c r="J137" s="205"/>
      <c r="K137" s="183"/>
      <c r="M137" s="159"/>
      <c r="N137" s="154"/>
    </row>
    <row r="138" spans="1:14" ht="21.95" customHeight="1" x14ac:dyDescent="0.25">
      <c r="A138" s="196"/>
      <c r="B138" s="197">
        <v>44791</v>
      </c>
      <c r="C138" s="198"/>
      <c r="D138" s="198">
        <v>2309</v>
      </c>
      <c r="E138" s="199"/>
      <c r="F138" s="211" t="s">
        <v>529</v>
      </c>
      <c r="G138" s="180"/>
      <c r="H138" s="181">
        <v>70000</v>
      </c>
      <c r="I138" s="200" t="e">
        <f t="shared" si="2"/>
        <v>#REF!</v>
      </c>
      <c r="J138" s="205"/>
      <c r="K138" s="183"/>
      <c r="M138" s="159"/>
      <c r="N138" s="154"/>
    </row>
    <row r="139" spans="1:14" ht="21.95" customHeight="1" x14ac:dyDescent="0.25">
      <c r="A139" s="196"/>
      <c r="B139" s="197">
        <v>44791</v>
      </c>
      <c r="C139" s="198"/>
      <c r="D139" s="198">
        <v>2310</v>
      </c>
      <c r="E139" s="199"/>
      <c r="F139" s="211" t="s">
        <v>548</v>
      </c>
      <c r="G139" s="160">
        <v>2500</v>
      </c>
      <c r="I139" s="200" t="e">
        <f t="shared" si="2"/>
        <v>#REF!</v>
      </c>
      <c r="J139" s="205"/>
      <c r="K139" s="183"/>
      <c r="M139" s="159"/>
      <c r="N139" s="154"/>
    </row>
    <row r="140" spans="1:14" ht="30.75" customHeight="1" x14ac:dyDescent="0.25">
      <c r="B140" s="153" t="s">
        <v>533</v>
      </c>
      <c r="C140" s="153" t="s">
        <v>531</v>
      </c>
      <c r="D140" s="198">
        <v>2311</v>
      </c>
      <c r="E140" s="199"/>
      <c r="F140" s="211" t="s">
        <v>530</v>
      </c>
      <c r="G140" s="180"/>
      <c r="H140" s="160">
        <v>50000</v>
      </c>
      <c r="I140" s="200" t="e">
        <f t="shared" si="2"/>
        <v>#REF!</v>
      </c>
      <c r="J140" s="205"/>
      <c r="K140" s="183"/>
      <c r="M140" s="159"/>
      <c r="N140" s="154"/>
    </row>
    <row r="141" spans="1:14" ht="18.75" customHeight="1" x14ac:dyDescent="0.25">
      <c r="A141" s="197"/>
      <c r="B141" s="197">
        <v>44791</v>
      </c>
      <c r="C141" s="198"/>
      <c r="D141" s="198">
        <v>2312</v>
      </c>
      <c r="E141" s="199"/>
      <c r="F141" s="211" t="s">
        <v>532</v>
      </c>
      <c r="G141" s="160">
        <v>30000</v>
      </c>
      <c r="I141" s="200" t="e">
        <f t="shared" si="2"/>
        <v>#REF!</v>
      </c>
      <c r="J141" s="205"/>
      <c r="K141" s="183"/>
      <c r="M141" s="159"/>
      <c r="N141" s="154"/>
    </row>
    <row r="142" spans="1:14" ht="18.75" customHeight="1" x14ac:dyDescent="0.25">
      <c r="A142" s="197"/>
      <c r="B142" s="197">
        <v>44791</v>
      </c>
      <c r="C142" s="198"/>
      <c r="D142" s="198">
        <v>2313</v>
      </c>
      <c r="E142" s="199"/>
      <c r="F142" s="152" t="s">
        <v>534</v>
      </c>
      <c r="G142" s="180"/>
      <c r="H142" s="160">
        <v>12500</v>
      </c>
      <c r="I142" s="200" t="e">
        <f t="shared" si="2"/>
        <v>#REF!</v>
      </c>
      <c r="J142" s="205"/>
      <c r="K142" s="183"/>
      <c r="M142" s="159"/>
      <c r="N142" s="154"/>
    </row>
    <row r="143" spans="1:14" ht="18.75" customHeight="1" x14ac:dyDescent="0.25">
      <c r="A143" s="197"/>
      <c r="B143" s="197">
        <v>44791</v>
      </c>
      <c r="C143" s="198"/>
      <c r="D143" s="198">
        <v>2314</v>
      </c>
      <c r="E143" s="199"/>
      <c r="F143" s="211" t="s">
        <v>535</v>
      </c>
      <c r="G143" s="180"/>
      <c r="H143" s="160">
        <v>8000</v>
      </c>
      <c r="I143" s="200" t="e">
        <f t="shared" si="2"/>
        <v>#REF!</v>
      </c>
      <c r="J143" s="205"/>
      <c r="K143" s="183"/>
      <c r="M143" s="159"/>
      <c r="N143" s="154"/>
    </row>
    <row r="144" spans="1:14" ht="28.5" customHeight="1" x14ac:dyDescent="0.25">
      <c r="A144" s="197"/>
      <c r="B144" s="197">
        <v>44791</v>
      </c>
      <c r="C144" s="198"/>
      <c r="D144" s="198">
        <v>2315</v>
      </c>
      <c r="E144" s="199"/>
      <c r="F144" s="211" t="s">
        <v>536</v>
      </c>
      <c r="G144" s="180"/>
      <c r="H144" s="160">
        <v>35500</v>
      </c>
      <c r="I144" s="200" t="e">
        <f t="shared" si="2"/>
        <v>#REF!</v>
      </c>
      <c r="J144" s="205"/>
      <c r="K144" s="183"/>
      <c r="M144" s="159"/>
      <c r="N144" s="154"/>
    </row>
    <row r="145" spans="1:14" ht="18.75" customHeight="1" x14ac:dyDescent="0.25">
      <c r="B145" s="197">
        <v>44792</v>
      </c>
      <c r="C145" s="198"/>
      <c r="D145" s="198">
        <v>2316</v>
      </c>
      <c r="E145" s="199"/>
      <c r="F145" s="211" t="s">
        <v>537</v>
      </c>
      <c r="G145" s="180"/>
      <c r="H145" s="160">
        <v>15000</v>
      </c>
      <c r="I145" s="200" t="e">
        <f t="shared" si="2"/>
        <v>#REF!</v>
      </c>
      <c r="J145" s="205"/>
      <c r="K145" s="183"/>
      <c r="M145" s="159"/>
      <c r="N145" s="154"/>
    </row>
    <row r="146" spans="1:14" ht="18.75" customHeight="1" x14ac:dyDescent="0.25">
      <c r="A146" s="197"/>
      <c r="B146" s="197">
        <v>44792</v>
      </c>
      <c r="C146" s="198"/>
      <c r="D146" s="198">
        <v>2317</v>
      </c>
      <c r="E146" s="199"/>
      <c r="F146" s="211" t="s">
        <v>538</v>
      </c>
      <c r="G146" s="180"/>
      <c r="H146" s="160">
        <v>8500</v>
      </c>
      <c r="I146" s="200" t="e">
        <f t="shared" si="2"/>
        <v>#REF!</v>
      </c>
      <c r="J146" s="205"/>
      <c r="K146" s="183"/>
      <c r="M146" s="159"/>
      <c r="N146" s="154"/>
    </row>
    <row r="147" spans="1:14" ht="18" customHeight="1" x14ac:dyDescent="0.25">
      <c r="A147" s="197"/>
      <c r="B147" s="197">
        <v>44792</v>
      </c>
      <c r="C147" s="198"/>
      <c r="D147" s="198">
        <v>2318</v>
      </c>
      <c r="E147" s="199"/>
      <c r="F147" s="211" t="s">
        <v>539</v>
      </c>
      <c r="G147" s="180"/>
      <c r="H147" s="160">
        <v>8415</v>
      </c>
      <c r="I147" s="200" t="e">
        <f t="shared" si="2"/>
        <v>#REF!</v>
      </c>
      <c r="J147" s="205"/>
      <c r="K147" s="183"/>
      <c r="M147" s="159"/>
      <c r="N147" s="154"/>
    </row>
    <row r="148" spans="1:14" ht="18.75" customHeight="1" x14ac:dyDescent="0.25">
      <c r="A148" s="197"/>
      <c r="B148" s="197">
        <v>44792</v>
      </c>
      <c r="C148" s="198"/>
      <c r="D148" s="198">
        <v>2319</v>
      </c>
      <c r="E148" s="199"/>
      <c r="F148" s="164" t="s">
        <v>540</v>
      </c>
      <c r="G148" s="160"/>
      <c r="H148" s="181">
        <v>4000</v>
      </c>
      <c r="I148" s="200" t="e">
        <f t="shared" si="2"/>
        <v>#REF!</v>
      </c>
      <c r="J148" s="205"/>
      <c r="K148" s="183"/>
      <c r="M148" s="159"/>
      <c r="N148" s="154"/>
    </row>
    <row r="149" spans="1:14" ht="18.75" customHeight="1" x14ac:dyDescent="0.25">
      <c r="A149" s="197"/>
      <c r="B149" s="197">
        <v>44792</v>
      </c>
      <c r="C149" s="198"/>
      <c r="D149" s="198">
        <v>2320</v>
      </c>
      <c r="E149" s="199"/>
      <c r="F149" s="164" t="s">
        <v>541</v>
      </c>
      <c r="H149" s="160">
        <v>30000</v>
      </c>
      <c r="I149" s="200" t="e">
        <f t="shared" si="2"/>
        <v>#REF!</v>
      </c>
      <c r="J149" s="205"/>
      <c r="K149" s="183"/>
      <c r="M149" s="159"/>
      <c r="N149" s="154"/>
    </row>
    <row r="150" spans="1:14" ht="18.75" customHeight="1" x14ac:dyDescent="0.25">
      <c r="A150" s="197"/>
      <c r="B150" s="197">
        <v>44793</v>
      </c>
      <c r="C150" s="198"/>
      <c r="D150" s="198">
        <v>2321</v>
      </c>
      <c r="E150" s="199"/>
      <c r="F150" s="213" t="s">
        <v>542</v>
      </c>
      <c r="G150" s="180"/>
      <c r="H150" s="160">
        <v>3500</v>
      </c>
      <c r="I150" s="200" t="e">
        <f t="shared" si="2"/>
        <v>#REF!</v>
      </c>
      <c r="J150" s="205"/>
      <c r="K150" s="183"/>
      <c r="M150" s="159"/>
      <c r="N150" s="154"/>
    </row>
    <row r="151" spans="1:14" ht="18.75" customHeight="1" x14ac:dyDescent="0.25">
      <c r="A151" s="197"/>
      <c r="B151" s="197">
        <v>44795</v>
      </c>
      <c r="C151" s="198"/>
      <c r="D151" s="198">
        <v>2322</v>
      </c>
      <c r="E151" s="199"/>
      <c r="F151" s="211" t="s">
        <v>543</v>
      </c>
      <c r="G151" s="180"/>
      <c r="H151" s="160">
        <v>3000</v>
      </c>
      <c r="I151" s="200" t="e">
        <f t="shared" si="2"/>
        <v>#REF!</v>
      </c>
      <c r="J151" s="205"/>
      <c r="K151" s="183"/>
      <c r="M151" s="159"/>
      <c r="N151" s="154"/>
    </row>
    <row r="152" spans="1:14" ht="18.75" customHeight="1" x14ac:dyDescent="0.25">
      <c r="A152" s="197"/>
      <c r="B152" s="197">
        <v>44795</v>
      </c>
      <c r="C152" s="198"/>
      <c r="D152" s="198">
        <v>2323</v>
      </c>
      <c r="E152" s="199"/>
      <c r="F152" s="211" t="s">
        <v>549</v>
      </c>
      <c r="G152" s="180"/>
      <c r="H152" s="160">
        <v>16000</v>
      </c>
      <c r="I152" s="200" t="e">
        <f t="shared" si="2"/>
        <v>#REF!</v>
      </c>
      <c r="J152" s="205"/>
      <c r="K152" s="183"/>
      <c r="M152" s="159"/>
      <c r="N152" s="154"/>
    </row>
    <row r="153" spans="1:14" ht="18.75" customHeight="1" x14ac:dyDescent="0.25">
      <c r="A153" s="197"/>
      <c r="B153" s="197">
        <v>44795</v>
      </c>
      <c r="C153" s="198"/>
      <c r="D153" s="198">
        <v>2324</v>
      </c>
      <c r="E153" s="199"/>
      <c r="F153" s="211" t="s">
        <v>544</v>
      </c>
      <c r="G153" s="180"/>
      <c r="H153" s="160">
        <v>10000</v>
      </c>
      <c r="I153" s="200" t="e">
        <f t="shared" si="2"/>
        <v>#REF!</v>
      </c>
      <c r="J153" s="205"/>
      <c r="K153" s="183"/>
      <c r="M153" s="159"/>
      <c r="N153" s="154"/>
    </row>
    <row r="154" spans="1:14" ht="18.75" customHeight="1" x14ac:dyDescent="0.25">
      <c r="A154" s="197"/>
      <c r="B154" s="197">
        <v>44795</v>
      </c>
      <c r="C154" s="198"/>
      <c r="D154" s="198">
        <v>2325</v>
      </c>
      <c r="E154" s="199"/>
      <c r="F154" s="211" t="s">
        <v>545</v>
      </c>
      <c r="G154" s="180"/>
      <c r="H154" s="160">
        <v>10000</v>
      </c>
      <c r="I154" s="200" t="e">
        <f t="shared" si="2"/>
        <v>#REF!</v>
      </c>
      <c r="J154" s="205"/>
      <c r="K154" s="183"/>
      <c r="M154" s="159"/>
      <c r="N154" s="154"/>
    </row>
    <row r="155" spans="1:14" ht="30" x14ac:dyDescent="0.25">
      <c r="A155" s="210"/>
      <c r="B155" s="197">
        <v>44795</v>
      </c>
      <c r="C155" s="198"/>
      <c r="D155" s="198">
        <v>2326</v>
      </c>
      <c r="E155" s="199"/>
      <c r="F155" s="211" t="s">
        <v>546</v>
      </c>
      <c r="G155" s="180"/>
      <c r="H155" s="160">
        <v>35000</v>
      </c>
      <c r="I155" s="200" t="e">
        <f t="shared" si="2"/>
        <v>#REF!</v>
      </c>
      <c r="J155" s="205"/>
      <c r="K155" s="183"/>
      <c r="M155" s="159"/>
      <c r="N155" s="154"/>
    </row>
    <row r="156" spans="1:14" x14ac:dyDescent="0.25">
      <c r="A156" s="197"/>
      <c r="B156" s="197">
        <v>44795</v>
      </c>
      <c r="C156" s="198"/>
      <c r="D156" s="198">
        <v>2327</v>
      </c>
      <c r="E156" s="199"/>
      <c r="F156" s="194" t="s">
        <v>547</v>
      </c>
      <c r="G156" s="160"/>
      <c r="H156" s="181">
        <v>2000</v>
      </c>
      <c r="I156" s="200" t="e">
        <f t="shared" si="2"/>
        <v>#REF!</v>
      </c>
      <c r="J156" s="205"/>
      <c r="K156" s="183"/>
      <c r="M156" s="159"/>
      <c r="N156" s="154"/>
    </row>
    <row r="157" spans="1:14" x14ac:dyDescent="0.25">
      <c r="A157" s="197"/>
      <c r="B157" s="197">
        <v>44795</v>
      </c>
      <c r="C157" s="198"/>
      <c r="D157" s="198">
        <v>2328</v>
      </c>
      <c r="E157" s="199"/>
      <c r="F157" s="194" t="s">
        <v>550</v>
      </c>
      <c r="G157" s="160"/>
      <c r="H157" s="161">
        <v>3000</v>
      </c>
      <c r="I157" s="200" t="e">
        <f t="shared" si="2"/>
        <v>#REF!</v>
      </c>
      <c r="J157" s="205"/>
      <c r="K157" s="183"/>
      <c r="M157" s="159"/>
      <c r="N157" s="154"/>
    </row>
    <row r="158" spans="1:14" x14ac:dyDescent="0.25">
      <c r="A158" s="197"/>
      <c r="B158" s="197">
        <v>44795</v>
      </c>
      <c r="C158" s="198"/>
      <c r="D158" s="198">
        <v>2329</v>
      </c>
      <c r="E158" s="199"/>
      <c r="F158" s="194" t="s">
        <v>551</v>
      </c>
      <c r="G158" s="160"/>
      <c r="H158" s="161">
        <v>400000</v>
      </c>
      <c r="I158" s="200" t="e">
        <f t="shared" si="2"/>
        <v>#REF!</v>
      </c>
      <c r="J158" s="205"/>
      <c r="K158" s="183"/>
      <c r="M158" s="159"/>
      <c r="N158" s="154"/>
    </row>
    <row r="159" spans="1:14" ht="30" x14ac:dyDescent="0.25">
      <c r="A159" s="197"/>
      <c r="B159" s="197">
        <v>48814</v>
      </c>
      <c r="C159" s="198"/>
      <c r="D159" s="198">
        <v>2330</v>
      </c>
      <c r="E159" s="199"/>
      <c r="F159" s="194" t="s">
        <v>552</v>
      </c>
      <c r="G159" s="160"/>
      <c r="H159" s="161">
        <v>10000</v>
      </c>
      <c r="I159" s="200" t="e">
        <f t="shared" si="2"/>
        <v>#REF!</v>
      </c>
      <c r="J159" s="205"/>
      <c r="K159" s="183"/>
      <c r="M159" s="159"/>
      <c r="N159" s="154"/>
    </row>
    <row r="160" spans="1:14" x14ac:dyDescent="0.25">
      <c r="A160" s="197"/>
      <c r="B160" s="197">
        <v>45161</v>
      </c>
      <c r="C160" s="198"/>
      <c r="D160" s="198">
        <v>2331</v>
      </c>
      <c r="E160" s="199"/>
      <c r="F160" s="201" t="s">
        <v>553</v>
      </c>
      <c r="G160" s="160"/>
      <c r="H160" s="161">
        <v>3000</v>
      </c>
      <c r="I160" s="200" t="e">
        <f t="shared" si="2"/>
        <v>#REF!</v>
      </c>
      <c r="J160" s="205"/>
      <c r="K160" s="183"/>
      <c r="M160" s="159"/>
      <c r="N160" s="154"/>
    </row>
    <row r="161" spans="1:14" x14ac:dyDescent="0.25">
      <c r="A161" s="197"/>
      <c r="B161" s="197">
        <v>45161</v>
      </c>
      <c r="C161" s="198"/>
      <c r="D161" s="198">
        <v>2332</v>
      </c>
      <c r="E161" s="199"/>
      <c r="F161" s="201" t="s">
        <v>566</v>
      </c>
      <c r="G161" s="160"/>
      <c r="H161" s="161">
        <v>1000</v>
      </c>
      <c r="I161" s="200" t="e">
        <f t="shared" si="2"/>
        <v>#REF!</v>
      </c>
      <c r="J161" s="205"/>
      <c r="K161" s="183"/>
      <c r="M161" s="159"/>
      <c r="N161" s="154"/>
    </row>
    <row r="162" spans="1:14" x14ac:dyDescent="0.25">
      <c r="A162" s="197"/>
      <c r="B162" s="197">
        <v>44797</v>
      </c>
      <c r="C162" s="198"/>
      <c r="D162" s="198">
        <v>2333</v>
      </c>
      <c r="E162" s="199"/>
      <c r="F162" s="201" t="s">
        <v>568</v>
      </c>
      <c r="G162" s="160">
        <v>600000</v>
      </c>
      <c r="H162" s="161"/>
      <c r="I162" s="200" t="e">
        <f t="shared" ref="I162:I183" si="3">I161+G162-H162</f>
        <v>#REF!</v>
      </c>
      <c r="J162" s="205"/>
      <c r="K162" s="183"/>
      <c r="M162" s="159"/>
      <c r="N162" s="154"/>
    </row>
    <row r="163" spans="1:14" x14ac:dyDescent="0.25">
      <c r="A163" s="197"/>
      <c r="B163" s="197">
        <v>44797</v>
      </c>
      <c r="C163" s="198"/>
      <c r="D163" s="198">
        <v>2334</v>
      </c>
      <c r="E163" s="199"/>
      <c r="F163" s="201" t="s">
        <v>567</v>
      </c>
      <c r="G163" s="160"/>
      <c r="H163" s="161">
        <v>143000</v>
      </c>
      <c r="I163" s="200" t="e">
        <f t="shared" si="3"/>
        <v>#REF!</v>
      </c>
      <c r="J163" s="205"/>
      <c r="K163" s="183"/>
      <c r="M163" s="159"/>
      <c r="N163" s="154"/>
    </row>
    <row r="164" spans="1:14" x14ac:dyDescent="0.25">
      <c r="A164" s="197"/>
      <c r="B164" s="197">
        <v>44797</v>
      </c>
      <c r="C164" s="198"/>
      <c r="D164" s="198">
        <v>2335</v>
      </c>
      <c r="E164" s="199"/>
      <c r="F164" s="201" t="s">
        <v>569</v>
      </c>
      <c r="G164" s="160"/>
      <c r="H164" s="161">
        <v>47000</v>
      </c>
      <c r="I164" s="200" t="e">
        <f t="shared" si="3"/>
        <v>#REF!</v>
      </c>
      <c r="J164" s="205"/>
      <c r="K164" s="183"/>
      <c r="M164" s="159"/>
      <c r="N164" s="154"/>
    </row>
    <row r="165" spans="1:14" x14ac:dyDescent="0.25">
      <c r="A165" s="197"/>
      <c r="B165" s="197">
        <v>44797</v>
      </c>
      <c r="C165" s="198"/>
      <c r="D165" s="198">
        <v>2336</v>
      </c>
      <c r="E165" s="199"/>
      <c r="F165" s="201" t="s">
        <v>570</v>
      </c>
      <c r="G165" s="160"/>
      <c r="H165" s="161">
        <v>200000</v>
      </c>
      <c r="I165" s="200" t="e">
        <f t="shared" si="3"/>
        <v>#REF!</v>
      </c>
      <c r="J165" s="205"/>
      <c r="K165" s="183"/>
      <c r="M165" s="159"/>
      <c r="N165" s="154"/>
    </row>
    <row r="166" spans="1:14" x14ac:dyDescent="0.25">
      <c r="A166" s="197"/>
      <c r="B166" s="197">
        <v>44797</v>
      </c>
      <c r="C166" s="198"/>
      <c r="D166" s="198">
        <v>2337</v>
      </c>
      <c r="E166" s="199"/>
      <c r="F166" s="201" t="s">
        <v>571</v>
      </c>
      <c r="G166" s="160"/>
      <c r="H166" s="161">
        <v>76400</v>
      </c>
      <c r="I166" s="200" t="e">
        <f t="shared" si="3"/>
        <v>#REF!</v>
      </c>
      <c r="J166" s="205"/>
      <c r="K166" s="183"/>
      <c r="M166" s="159"/>
      <c r="N166" s="154"/>
    </row>
    <row r="167" spans="1:14" ht="12.75" customHeight="1" x14ac:dyDescent="0.25">
      <c r="A167" s="197"/>
      <c r="B167" s="197">
        <v>44797</v>
      </c>
      <c r="C167" s="198"/>
      <c r="D167" s="198">
        <v>2338</v>
      </c>
      <c r="E167" s="199"/>
      <c r="F167" s="201" t="s">
        <v>572</v>
      </c>
      <c r="G167" s="160"/>
      <c r="H167" s="161">
        <v>178200</v>
      </c>
      <c r="I167" s="200" t="e">
        <f t="shared" si="3"/>
        <v>#REF!</v>
      </c>
      <c r="J167" s="205"/>
      <c r="K167" s="183"/>
      <c r="M167" s="159"/>
      <c r="N167" s="154"/>
    </row>
    <row r="168" spans="1:14" ht="18.75" customHeight="1" x14ac:dyDescent="0.25">
      <c r="A168" s="197"/>
      <c r="B168" s="197">
        <v>44797</v>
      </c>
      <c r="C168" s="198"/>
      <c r="D168" s="198">
        <v>2338</v>
      </c>
      <c r="E168" s="199"/>
      <c r="F168" s="201" t="s">
        <v>573</v>
      </c>
      <c r="G168" s="160"/>
      <c r="H168" s="161">
        <v>100000</v>
      </c>
      <c r="I168" s="200" t="e">
        <f t="shared" si="3"/>
        <v>#REF!</v>
      </c>
      <c r="J168" s="205"/>
      <c r="K168" s="183"/>
      <c r="M168" s="159"/>
      <c r="N168" s="154"/>
    </row>
    <row r="169" spans="1:14" ht="18.75" customHeight="1" x14ac:dyDescent="0.25">
      <c r="A169" s="197"/>
      <c r="B169" s="197">
        <v>44797</v>
      </c>
      <c r="C169" s="198"/>
      <c r="D169" s="198">
        <v>2339</v>
      </c>
      <c r="E169" s="199"/>
      <c r="F169" s="201" t="s">
        <v>574</v>
      </c>
      <c r="G169" s="160"/>
      <c r="H169" s="161">
        <v>70000</v>
      </c>
      <c r="I169" s="200" t="e">
        <f t="shared" si="3"/>
        <v>#REF!</v>
      </c>
      <c r="J169" s="162">
        <f>+G162+G171</f>
        <v>602000</v>
      </c>
      <c r="K169" s="205">
        <f>SUM(H160:H170)</f>
        <v>823600</v>
      </c>
      <c r="M169" s="159"/>
      <c r="N169" s="154"/>
    </row>
    <row r="170" spans="1:14" ht="18.75" customHeight="1" x14ac:dyDescent="0.25">
      <c r="A170" s="197"/>
      <c r="B170" s="197">
        <v>44797</v>
      </c>
      <c r="C170" s="198"/>
      <c r="D170" s="198">
        <v>2340</v>
      </c>
      <c r="E170" s="199"/>
      <c r="F170" s="201" t="s">
        <v>575</v>
      </c>
      <c r="G170" s="160"/>
      <c r="H170" s="161">
        <v>5000</v>
      </c>
      <c r="I170" s="200" t="e">
        <f t="shared" si="3"/>
        <v>#REF!</v>
      </c>
      <c r="J170" s="205"/>
      <c r="K170" s="183"/>
      <c r="M170" s="159"/>
      <c r="N170" s="154"/>
    </row>
    <row r="171" spans="1:14" ht="18.75" customHeight="1" x14ac:dyDescent="0.25">
      <c r="A171" s="197"/>
      <c r="B171" s="197">
        <v>44797</v>
      </c>
      <c r="C171" s="198"/>
      <c r="D171" s="198">
        <v>2341</v>
      </c>
      <c r="E171" s="199"/>
      <c r="F171" s="201" t="s">
        <v>609</v>
      </c>
      <c r="G171" s="160">
        <v>2000</v>
      </c>
      <c r="H171" s="161"/>
      <c r="I171" s="200" t="e">
        <f t="shared" si="3"/>
        <v>#REF!</v>
      </c>
      <c r="J171" s="205"/>
      <c r="K171" s="183"/>
      <c r="M171" s="159"/>
      <c r="N171" s="154"/>
    </row>
    <row r="172" spans="1:14" ht="18.75" customHeight="1" x14ac:dyDescent="0.25">
      <c r="A172" s="197"/>
      <c r="B172" s="197">
        <v>44797</v>
      </c>
      <c r="C172" s="198"/>
      <c r="D172" s="198">
        <v>2342</v>
      </c>
      <c r="E172" s="199"/>
      <c r="F172" s="201" t="s">
        <v>577</v>
      </c>
      <c r="G172" s="160"/>
      <c r="H172" s="161">
        <v>250000</v>
      </c>
      <c r="I172" s="200" t="e">
        <f t="shared" si="3"/>
        <v>#REF!</v>
      </c>
      <c r="J172" s="205"/>
      <c r="K172" s="183"/>
      <c r="M172" s="159"/>
      <c r="N172" s="154"/>
    </row>
    <row r="173" spans="1:14" ht="18.75" customHeight="1" x14ac:dyDescent="0.25">
      <c r="A173" s="197"/>
      <c r="B173" s="197">
        <v>44797</v>
      </c>
      <c r="C173" s="198"/>
      <c r="D173" s="198">
        <v>2343</v>
      </c>
      <c r="E173" s="199"/>
      <c r="F173" s="227" t="s">
        <v>578</v>
      </c>
      <c r="G173" s="160"/>
      <c r="H173" s="161">
        <v>4300</v>
      </c>
      <c r="I173" s="200" t="e">
        <f t="shared" si="3"/>
        <v>#REF!</v>
      </c>
      <c r="J173" s="205"/>
      <c r="K173" s="183"/>
      <c r="M173" s="159"/>
      <c r="N173" s="154"/>
    </row>
    <row r="174" spans="1:14" ht="18.75" customHeight="1" x14ac:dyDescent="0.25">
      <c r="A174" s="197"/>
      <c r="B174" s="197">
        <v>44798</v>
      </c>
      <c r="C174" s="198"/>
      <c r="D174" s="198">
        <v>2344</v>
      </c>
      <c r="E174" s="199"/>
      <c r="F174" s="201" t="s">
        <v>610</v>
      </c>
      <c r="G174" s="160"/>
      <c r="H174" s="161">
        <v>30000</v>
      </c>
      <c r="I174" s="200" t="e">
        <f t="shared" si="3"/>
        <v>#REF!</v>
      </c>
      <c r="J174" s="205"/>
      <c r="K174" s="183"/>
      <c r="M174" s="159"/>
      <c r="N174" s="154"/>
    </row>
    <row r="175" spans="1:14" ht="18.75" customHeight="1" x14ac:dyDescent="0.25">
      <c r="A175" s="197"/>
      <c r="B175" s="197">
        <v>44798</v>
      </c>
      <c r="C175" s="198"/>
      <c r="D175" s="198">
        <v>2345</v>
      </c>
      <c r="E175" s="199"/>
      <c r="F175" s="201" t="s">
        <v>611</v>
      </c>
      <c r="G175" s="160"/>
      <c r="H175" s="161">
        <v>64000</v>
      </c>
      <c r="I175" s="200" t="e">
        <f t="shared" si="3"/>
        <v>#REF!</v>
      </c>
      <c r="J175" s="205"/>
      <c r="K175" s="183"/>
      <c r="M175" s="159"/>
      <c r="N175" s="154"/>
    </row>
    <row r="176" spans="1:14" ht="18.75" customHeight="1" x14ac:dyDescent="0.25">
      <c r="A176" s="197"/>
      <c r="B176" s="197">
        <v>44799</v>
      </c>
      <c r="C176" s="198"/>
      <c r="D176" s="198">
        <v>2346</v>
      </c>
      <c r="E176" s="199"/>
      <c r="F176" s="201" t="s">
        <v>579</v>
      </c>
      <c r="G176" s="160"/>
      <c r="H176" s="161">
        <v>35500</v>
      </c>
      <c r="I176" s="200" t="e">
        <f t="shared" si="3"/>
        <v>#REF!</v>
      </c>
      <c r="J176" s="205"/>
      <c r="K176" s="183"/>
      <c r="M176" s="159"/>
      <c r="N176" s="154"/>
    </row>
    <row r="177" spans="1:15" ht="18.75" customHeight="1" x14ac:dyDescent="0.25">
      <c r="A177" s="197"/>
      <c r="B177" s="197">
        <v>44799</v>
      </c>
      <c r="C177" s="198"/>
      <c r="D177" s="198">
        <v>2347</v>
      </c>
      <c r="E177" s="199"/>
      <c r="F177" s="201" t="s">
        <v>580</v>
      </c>
      <c r="G177" s="160"/>
      <c r="H177" s="161">
        <v>5000</v>
      </c>
      <c r="I177" s="200" t="e">
        <f t="shared" si="3"/>
        <v>#REF!</v>
      </c>
      <c r="J177" s="205"/>
      <c r="K177" s="183"/>
      <c r="M177" s="159"/>
      <c r="N177" s="154"/>
    </row>
    <row r="178" spans="1:15" ht="33" customHeight="1" x14ac:dyDescent="0.25">
      <c r="A178" s="197"/>
      <c r="B178" s="197">
        <v>44799</v>
      </c>
      <c r="C178" s="198"/>
      <c r="D178" s="226">
        <v>2348</v>
      </c>
      <c r="E178" s="199"/>
      <c r="F178" s="201" t="s">
        <v>612</v>
      </c>
      <c r="G178" s="160"/>
      <c r="H178" s="161">
        <v>12000</v>
      </c>
      <c r="I178" s="200" t="e">
        <f t="shared" si="3"/>
        <v>#REF!</v>
      </c>
      <c r="J178" s="205"/>
      <c r="K178" s="183"/>
      <c r="M178" s="159"/>
      <c r="N178" s="154"/>
    </row>
    <row r="179" spans="1:15" ht="28.5" customHeight="1" x14ac:dyDescent="0.25">
      <c r="A179" s="197"/>
      <c r="B179" s="197">
        <v>44799</v>
      </c>
      <c r="C179" s="198"/>
      <c r="D179" s="198">
        <v>2349</v>
      </c>
      <c r="E179" s="199"/>
      <c r="F179" s="225" t="s">
        <v>613</v>
      </c>
      <c r="G179" s="160"/>
      <c r="H179" s="161">
        <v>7000</v>
      </c>
      <c r="I179" s="200" t="e">
        <f t="shared" si="3"/>
        <v>#REF!</v>
      </c>
      <c r="J179" s="205"/>
      <c r="K179" s="183"/>
      <c r="M179" s="159"/>
      <c r="N179" s="154"/>
    </row>
    <row r="180" spans="1:15" ht="18.75" customHeight="1" x14ac:dyDescent="0.25">
      <c r="A180" s="197"/>
      <c r="B180" s="197">
        <v>44799</v>
      </c>
      <c r="C180" s="198"/>
      <c r="D180" s="198">
        <v>2350</v>
      </c>
      <c r="E180" s="199"/>
      <c r="F180" s="194" t="s">
        <v>581</v>
      </c>
      <c r="G180" s="160">
        <v>100000</v>
      </c>
      <c r="H180" s="161"/>
      <c r="I180" s="200" t="e">
        <f t="shared" si="3"/>
        <v>#REF!</v>
      </c>
      <c r="J180" s="205"/>
      <c r="K180" s="183"/>
      <c r="M180" s="159"/>
      <c r="N180" s="154"/>
    </row>
    <row r="181" spans="1:15" ht="18.75" customHeight="1" x14ac:dyDescent="0.25">
      <c r="A181" s="197"/>
      <c r="B181" s="197"/>
      <c r="C181" s="198"/>
      <c r="D181" s="198">
        <v>2351</v>
      </c>
      <c r="E181" s="199"/>
      <c r="F181" s="194" t="s">
        <v>486</v>
      </c>
      <c r="G181" s="160"/>
      <c r="H181" s="161"/>
      <c r="I181" s="200" t="e">
        <f t="shared" si="3"/>
        <v>#REF!</v>
      </c>
      <c r="J181" s="205"/>
      <c r="K181" s="183"/>
      <c r="M181" s="159"/>
      <c r="N181" s="154"/>
    </row>
    <row r="182" spans="1:15" ht="18.75" customHeight="1" x14ac:dyDescent="0.25">
      <c r="A182" s="197"/>
      <c r="B182" s="197"/>
      <c r="C182" s="198"/>
      <c r="D182" s="198">
        <v>2352</v>
      </c>
      <c r="E182" s="199"/>
      <c r="F182" s="194" t="s">
        <v>486</v>
      </c>
      <c r="G182" s="160"/>
      <c r="H182" s="161"/>
      <c r="I182" s="200" t="e">
        <f t="shared" si="3"/>
        <v>#REF!</v>
      </c>
      <c r="J182" s="205"/>
      <c r="K182" s="183"/>
      <c r="M182" s="159"/>
      <c r="N182" s="154"/>
    </row>
    <row r="183" spans="1:15" ht="18.75" customHeight="1" x14ac:dyDescent="0.25">
      <c r="A183" s="197"/>
      <c r="B183" s="153">
        <v>44799</v>
      </c>
      <c r="C183" s="198"/>
      <c r="D183" s="198">
        <v>2353</v>
      </c>
      <c r="E183" s="199"/>
      <c r="F183" s="194" t="s">
        <v>582</v>
      </c>
      <c r="G183" s="160"/>
      <c r="H183" s="161">
        <v>10000</v>
      </c>
      <c r="I183" s="200" t="e">
        <f t="shared" si="3"/>
        <v>#REF!</v>
      </c>
      <c r="J183" s="205"/>
      <c r="K183" s="183"/>
      <c r="M183" s="159"/>
      <c r="N183" s="154"/>
    </row>
    <row r="184" spans="1:15" ht="18.75" customHeight="1" x14ac:dyDescent="0.25">
      <c r="A184" s="197"/>
      <c r="B184" s="197">
        <v>44799</v>
      </c>
      <c r="C184" s="198"/>
      <c r="D184" s="198">
        <v>2354</v>
      </c>
      <c r="E184" s="199"/>
      <c r="F184" s="194" t="s">
        <v>583</v>
      </c>
      <c r="G184" s="160"/>
      <c r="H184" s="161">
        <v>4000</v>
      </c>
      <c r="I184" s="200" t="e">
        <f>I183+G184-H184</f>
        <v>#REF!</v>
      </c>
      <c r="J184" s="205"/>
      <c r="K184" s="183"/>
      <c r="M184" s="159"/>
      <c r="N184" s="154"/>
    </row>
    <row r="185" spans="1:15" ht="18.75" customHeight="1" x14ac:dyDescent="0.25">
      <c r="A185" s="197"/>
      <c r="B185" s="197">
        <v>44799</v>
      </c>
      <c r="C185" s="198"/>
      <c r="D185" s="198">
        <v>2355</v>
      </c>
      <c r="E185" s="199"/>
      <c r="F185" s="194" t="s">
        <v>584</v>
      </c>
      <c r="G185" s="160"/>
      <c r="H185" s="161">
        <v>100000</v>
      </c>
      <c r="I185" s="200" t="e">
        <f t="shared" ref="I185:I248" si="4">I184+G185-H185</f>
        <v>#REF!</v>
      </c>
      <c r="J185" s="205"/>
      <c r="K185" s="183"/>
      <c r="M185" s="159"/>
      <c r="N185" s="154"/>
    </row>
    <row r="186" spans="1:15" ht="18.75" customHeight="1" x14ac:dyDescent="0.25">
      <c r="A186" s="197"/>
      <c r="B186" s="197">
        <v>44799</v>
      </c>
      <c r="C186" s="198"/>
      <c r="D186" s="198">
        <v>2356</v>
      </c>
      <c r="E186" s="199"/>
      <c r="F186" s="194" t="s">
        <v>585</v>
      </c>
      <c r="G186" s="160"/>
      <c r="H186" s="161">
        <v>100000</v>
      </c>
      <c r="I186" s="200" t="e">
        <f t="shared" si="4"/>
        <v>#REF!</v>
      </c>
      <c r="J186" s="205"/>
      <c r="K186" s="183"/>
      <c r="M186" s="159"/>
      <c r="N186" s="154"/>
    </row>
    <row r="187" spans="1:15" ht="18.75" customHeight="1" x14ac:dyDescent="0.25">
      <c r="A187" s="197"/>
      <c r="B187" s="197">
        <v>44799</v>
      </c>
      <c r="C187" s="198"/>
      <c r="D187" s="198">
        <v>2357</v>
      </c>
      <c r="E187" s="199"/>
      <c r="F187" s="194" t="s">
        <v>586</v>
      </c>
      <c r="G187" s="160"/>
      <c r="H187" s="161">
        <v>20000</v>
      </c>
      <c r="I187" s="200" t="e">
        <f t="shared" si="4"/>
        <v>#REF!</v>
      </c>
      <c r="J187" s="205"/>
      <c r="K187" s="183"/>
      <c r="M187" s="159"/>
      <c r="N187" s="154"/>
    </row>
    <row r="188" spans="1:15" ht="18.75" customHeight="1" x14ac:dyDescent="0.25">
      <c r="A188" s="197"/>
      <c r="B188" s="197">
        <v>44799</v>
      </c>
      <c r="C188" s="198"/>
      <c r="D188" s="198">
        <v>2358</v>
      </c>
      <c r="E188" s="199"/>
      <c r="F188" s="194" t="s">
        <v>587</v>
      </c>
      <c r="G188" s="160"/>
      <c r="H188" s="161">
        <v>28185</v>
      </c>
      <c r="I188" s="200" t="e">
        <f t="shared" si="4"/>
        <v>#REF!</v>
      </c>
      <c r="J188" s="205"/>
      <c r="K188" s="183"/>
      <c r="M188" s="159"/>
      <c r="N188" s="154"/>
    </row>
    <row r="189" spans="1:15" ht="18.75" customHeight="1" x14ac:dyDescent="0.25">
      <c r="A189" s="197"/>
      <c r="B189" s="197">
        <v>44799</v>
      </c>
      <c r="C189" s="198"/>
      <c r="D189" s="198">
        <v>2359</v>
      </c>
      <c r="E189" s="199"/>
      <c r="F189" s="194" t="s">
        <v>588</v>
      </c>
      <c r="G189" s="160"/>
      <c r="H189" s="161">
        <v>15000</v>
      </c>
      <c r="I189" s="200" t="e">
        <f t="shared" si="4"/>
        <v>#REF!</v>
      </c>
      <c r="J189" s="205"/>
      <c r="K189" s="183"/>
      <c r="M189" s="159"/>
      <c r="N189" s="154"/>
    </row>
    <row r="190" spans="1:15" ht="18.75" customHeight="1" x14ac:dyDescent="0.25">
      <c r="A190" s="197"/>
      <c r="B190" s="197">
        <v>44799</v>
      </c>
      <c r="C190" s="198"/>
      <c r="D190" s="198">
        <v>2360</v>
      </c>
      <c r="E190" s="199"/>
      <c r="F190" s="194" t="s">
        <v>589</v>
      </c>
      <c r="G190" s="160"/>
      <c r="H190" s="161">
        <v>7000</v>
      </c>
      <c r="I190" s="200" t="e">
        <f t="shared" si="4"/>
        <v>#REF!</v>
      </c>
      <c r="J190" s="205"/>
      <c r="K190" s="183"/>
      <c r="M190" s="159"/>
      <c r="N190" s="154"/>
    </row>
    <row r="191" spans="1:15" ht="18.75" customHeight="1" x14ac:dyDescent="0.25">
      <c r="A191" s="197"/>
      <c r="B191" s="197">
        <v>44799</v>
      </c>
      <c r="C191" s="198"/>
      <c r="D191" s="198">
        <v>2361</v>
      </c>
      <c r="E191" s="198">
        <v>2355</v>
      </c>
      <c r="F191" s="164" t="s">
        <v>590</v>
      </c>
      <c r="G191" s="228"/>
      <c r="H191" s="160">
        <v>3000</v>
      </c>
      <c r="I191" s="200" t="e">
        <f t="shared" si="4"/>
        <v>#REF!</v>
      </c>
      <c r="J191" s="200" t="e">
        <f>I184+H191-I191</f>
        <v>#REF!</v>
      </c>
      <c r="K191" s="205"/>
      <c r="L191" s="183"/>
      <c r="M191" s="162"/>
      <c r="N191" s="159"/>
      <c r="O191" s="154"/>
    </row>
    <row r="192" spans="1:15" ht="18.75" customHeight="1" x14ac:dyDescent="0.25">
      <c r="A192" s="197"/>
      <c r="B192" s="197">
        <v>44799</v>
      </c>
      <c r="C192" s="198"/>
      <c r="D192" s="198">
        <v>2362</v>
      </c>
      <c r="E192" s="198">
        <v>2356</v>
      </c>
      <c r="F192" s="217" t="s">
        <v>591</v>
      </c>
      <c r="G192" s="162"/>
      <c r="H192" s="160">
        <v>3500</v>
      </c>
      <c r="I192" s="200" t="e">
        <f t="shared" si="4"/>
        <v>#REF!</v>
      </c>
      <c r="J192" s="200" t="e">
        <f>J191+H192-I192</f>
        <v>#REF!</v>
      </c>
      <c r="K192" s="205"/>
      <c r="L192" s="183"/>
      <c r="M192" s="162"/>
      <c r="N192" s="159"/>
      <c r="O192" s="154"/>
    </row>
    <row r="193" spans="1:18" ht="18.75" customHeight="1" x14ac:dyDescent="0.25">
      <c r="A193" s="197"/>
      <c r="B193" s="197">
        <v>44799</v>
      </c>
      <c r="C193" s="198"/>
      <c r="D193" s="218">
        <v>2363</v>
      </c>
      <c r="E193" s="198">
        <v>2357</v>
      </c>
      <c r="F193" s="217" t="s">
        <v>592</v>
      </c>
      <c r="G193" s="228"/>
      <c r="H193" s="160">
        <v>50000</v>
      </c>
      <c r="I193" s="200" t="e">
        <f t="shared" si="4"/>
        <v>#REF!</v>
      </c>
      <c r="J193" s="200" t="e">
        <f>J192+H193-I193</f>
        <v>#REF!</v>
      </c>
      <c r="K193" s="205"/>
      <c r="L193" s="183"/>
      <c r="M193" s="162"/>
      <c r="N193" s="159"/>
      <c r="O193" s="154"/>
    </row>
    <row r="194" spans="1:18" ht="18.75" customHeight="1" x14ac:dyDescent="0.25">
      <c r="A194" s="197"/>
      <c r="B194" s="197">
        <v>44799</v>
      </c>
      <c r="C194" s="198"/>
      <c r="D194" s="198">
        <v>2364</v>
      </c>
      <c r="E194" s="198">
        <v>2358</v>
      </c>
      <c r="F194" s="217" t="s">
        <v>593</v>
      </c>
      <c r="G194" s="228"/>
      <c r="H194" s="160">
        <v>15000</v>
      </c>
      <c r="I194" s="200" t="e">
        <f t="shared" si="4"/>
        <v>#REF!</v>
      </c>
      <c r="J194" s="200" t="e">
        <f>J193+H194-I194</f>
        <v>#REF!</v>
      </c>
      <c r="K194" s="205"/>
      <c r="L194" s="183"/>
      <c r="M194" s="162"/>
      <c r="N194" s="159"/>
      <c r="O194" s="154"/>
    </row>
    <row r="195" spans="1:18" ht="18.75" customHeight="1" x14ac:dyDescent="0.25">
      <c r="A195" s="197"/>
      <c r="B195" s="197">
        <v>43704</v>
      </c>
      <c r="C195" s="198"/>
      <c r="D195" s="198">
        <v>2365</v>
      </c>
      <c r="E195" s="198"/>
      <c r="F195" s="217" t="s">
        <v>594</v>
      </c>
      <c r="G195" s="229">
        <v>5</v>
      </c>
      <c r="H195" s="181">
        <v>106500</v>
      </c>
      <c r="I195" s="200" t="e">
        <f t="shared" si="4"/>
        <v>#REF!</v>
      </c>
      <c r="J195" s="200"/>
      <c r="K195" s="205"/>
      <c r="L195" s="183"/>
      <c r="M195" s="162"/>
      <c r="N195" s="159"/>
      <c r="O195" s="154"/>
    </row>
    <row r="196" spans="1:18" ht="18.75" customHeight="1" x14ac:dyDescent="0.25">
      <c r="A196" s="197"/>
      <c r="B196" s="197">
        <v>44802</v>
      </c>
      <c r="C196" s="198"/>
      <c r="D196" s="198">
        <v>2366</v>
      </c>
      <c r="E196" s="198"/>
      <c r="F196" s="217" t="s">
        <v>595</v>
      </c>
      <c r="G196" s="230">
        <v>600000</v>
      </c>
      <c r="H196" s="219"/>
      <c r="I196" s="200" t="e">
        <f t="shared" si="4"/>
        <v>#REF!</v>
      </c>
      <c r="J196" s="200"/>
      <c r="K196" s="205"/>
      <c r="L196" s="183"/>
      <c r="M196" s="162"/>
      <c r="N196" s="159"/>
      <c r="O196" s="154"/>
    </row>
    <row r="197" spans="1:18" ht="18.75" customHeight="1" x14ac:dyDescent="0.25">
      <c r="A197" s="197"/>
      <c r="B197" s="197">
        <v>44802</v>
      </c>
      <c r="C197" s="198"/>
      <c r="D197" s="198">
        <v>2367</v>
      </c>
      <c r="E197" s="198"/>
      <c r="F197" s="217" t="s">
        <v>596</v>
      </c>
      <c r="G197" s="231">
        <v>23000</v>
      </c>
      <c r="I197" s="200" t="e">
        <f t="shared" si="4"/>
        <v>#REF!</v>
      </c>
      <c r="J197" s="200"/>
      <c r="K197" s="205"/>
      <c r="L197" s="183"/>
      <c r="M197" s="162"/>
      <c r="N197" s="159"/>
      <c r="O197" s="154"/>
    </row>
    <row r="198" spans="1:18" ht="18.75" customHeight="1" x14ac:dyDescent="0.25">
      <c r="A198" s="197"/>
      <c r="B198" s="197">
        <v>44802</v>
      </c>
      <c r="C198" s="198"/>
      <c r="D198" s="198">
        <v>2368</v>
      </c>
      <c r="E198" s="198"/>
      <c r="F198" s="217" t="s">
        <v>597</v>
      </c>
      <c r="G198" s="229"/>
      <c r="H198" s="181">
        <v>20000</v>
      </c>
      <c r="I198" s="200" t="e">
        <f t="shared" si="4"/>
        <v>#REF!</v>
      </c>
      <c r="J198" s="200"/>
      <c r="K198" s="205"/>
      <c r="L198" s="183"/>
      <c r="M198" s="162"/>
      <c r="N198" s="159"/>
      <c r="O198" s="154"/>
    </row>
    <row r="199" spans="1:18" ht="18.75" customHeight="1" x14ac:dyDescent="0.25">
      <c r="A199" s="197"/>
      <c r="B199" s="197">
        <v>44802</v>
      </c>
      <c r="C199" s="198"/>
      <c r="D199" s="198">
        <v>2369</v>
      </c>
      <c r="E199" s="198"/>
      <c r="F199" s="217" t="s">
        <v>598</v>
      </c>
      <c r="G199" s="229"/>
      <c r="H199" s="181">
        <v>57600</v>
      </c>
      <c r="I199" s="200" t="e">
        <f t="shared" si="4"/>
        <v>#REF!</v>
      </c>
      <c r="J199" s="200"/>
      <c r="K199" s="205"/>
      <c r="L199" s="183"/>
      <c r="M199" s="162"/>
      <c r="N199" s="159"/>
      <c r="O199" s="154"/>
    </row>
    <row r="200" spans="1:18" ht="18.75" customHeight="1" x14ac:dyDescent="0.25">
      <c r="A200" s="197"/>
      <c r="B200" s="197">
        <v>44802</v>
      </c>
      <c r="C200" s="198"/>
      <c r="D200" s="198">
        <v>2370</v>
      </c>
      <c r="E200" s="198"/>
      <c r="F200" s="217" t="s">
        <v>599</v>
      </c>
      <c r="G200" s="229"/>
      <c r="H200" s="181">
        <v>7500</v>
      </c>
      <c r="I200" s="200" t="e">
        <f t="shared" si="4"/>
        <v>#REF!</v>
      </c>
      <c r="J200" s="200"/>
      <c r="K200" s="205"/>
      <c r="L200" s="183"/>
      <c r="M200" s="162"/>
      <c r="N200" s="159"/>
      <c r="O200" s="154"/>
    </row>
    <row r="201" spans="1:18" ht="18.75" customHeight="1" x14ac:dyDescent="0.25">
      <c r="A201" s="197"/>
      <c r="B201" s="197">
        <v>44802</v>
      </c>
      <c r="C201" s="198"/>
      <c r="D201" s="198">
        <v>2371</v>
      </c>
      <c r="E201" s="198"/>
      <c r="F201" s="217" t="s">
        <v>600</v>
      </c>
      <c r="G201" s="229"/>
      <c r="H201" s="181">
        <v>30000</v>
      </c>
      <c r="I201" s="200" t="e">
        <f t="shared" si="4"/>
        <v>#REF!</v>
      </c>
      <c r="J201" s="200"/>
      <c r="K201" s="205"/>
      <c r="L201" s="183"/>
      <c r="M201" s="162"/>
      <c r="N201" s="159"/>
      <c r="O201" s="154"/>
    </row>
    <row r="202" spans="1:18" ht="18.75" customHeight="1" x14ac:dyDescent="0.25">
      <c r="A202" s="197"/>
      <c r="B202" s="197">
        <v>44802</v>
      </c>
      <c r="C202" s="198"/>
      <c r="D202" s="198">
        <v>2372</v>
      </c>
      <c r="E202" s="198"/>
      <c r="F202" s="217" t="s">
        <v>601</v>
      </c>
      <c r="G202" s="229"/>
      <c r="H202" s="181">
        <v>2000</v>
      </c>
      <c r="I202" s="200" t="e">
        <f t="shared" si="4"/>
        <v>#REF!</v>
      </c>
      <c r="J202" s="200"/>
      <c r="K202" s="205"/>
      <c r="L202" s="183"/>
      <c r="M202" s="162"/>
      <c r="N202" s="159"/>
      <c r="O202" s="154"/>
    </row>
    <row r="203" spans="1:18" ht="18.75" customHeight="1" x14ac:dyDescent="0.25">
      <c r="A203" s="197"/>
      <c r="B203" s="197">
        <v>44803</v>
      </c>
      <c r="C203" s="198"/>
      <c r="D203" s="198">
        <v>2373</v>
      </c>
      <c r="E203" s="198"/>
      <c r="F203" s="217" t="s">
        <v>602</v>
      </c>
      <c r="G203" s="229"/>
      <c r="H203" s="181">
        <v>4000</v>
      </c>
      <c r="I203" s="200" t="e">
        <f t="shared" si="4"/>
        <v>#REF!</v>
      </c>
      <c r="J203" s="200"/>
      <c r="K203" s="205"/>
      <c r="L203" s="183"/>
      <c r="M203" s="162"/>
      <c r="N203" s="159"/>
      <c r="O203" s="154"/>
    </row>
    <row r="204" spans="1:18" ht="18.75" customHeight="1" x14ac:dyDescent="0.25">
      <c r="A204" s="197"/>
      <c r="B204" s="197">
        <v>44803</v>
      </c>
      <c r="C204" s="198"/>
      <c r="D204" s="198">
        <v>2374</v>
      </c>
      <c r="E204" s="198"/>
      <c r="F204" s="217" t="s">
        <v>603</v>
      </c>
      <c r="G204" s="229"/>
      <c r="H204" s="181">
        <v>50000</v>
      </c>
      <c r="I204" s="200" t="e">
        <f t="shared" si="4"/>
        <v>#REF!</v>
      </c>
      <c r="J204" s="200"/>
      <c r="K204" s="205"/>
      <c r="L204" s="183"/>
      <c r="M204" s="162"/>
      <c r="N204" s="159"/>
      <c r="O204" s="154"/>
    </row>
    <row r="205" spans="1:18" ht="18.75" customHeight="1" x14ac:dyDescent="0.25">
      <c r="A205" s="197"/>
      <c r="B205" s="197">
        <v>44803</v>
      </c>
      <c r="C205" s="198"/>
      <c r="D205" s="198">
        <v>2375</v>
      </c>
      <c r="E205" s="198"/>
      <c r="F205" s="223" t="s">
        <v>604</v>
      </c>
      <c r="G205" s="232">
        <v>8000</v>
      </c>
      <c r="H205" s="233"/>
      <c r="I205" s="200" t="e">
        <f t="shared" si="4"/>
        <v>#REF!</v>
      </c>
      <c r="J205" s="181"/>
      <c r="K205" s="221"/>
      <c r="L205" s="222"/>
      <c r="M205" s="205"/>
      <c r="N205" s="183"/>
      <c r="O205" s="162"/>
      <c r="P205" s="159"/>
      <c r="Q205" s="154"/>
    </row>
    <row r="206" spans="1:18" ht="18.75" customHeight="1" x14ac:dyDescent="0.25">
      <c r="A206" s="197"/>
      <c r="B206" s="197">
        <v>44803</v>
      </c>
      <c r="C206" s="198"/>
      <c r="D206" s="198">
        <v>2376</v>
      </c>
      <c r="E206" s="198"/>
      <c r="F206" s="224" t="s">
        <v>605</v>
      </c>
      <c r="G206" s="232"/>
      <c r="H206" s="232">
        <v>10000</v>
      </c>
      <c r="I206" s="200" t="e">
        <f t="shared" si="4"/>
        <v>#REF!</v>
      </c>
      <c r="J206" s="181"/>
      <c r="K206" s="221"/>
      <c r="L206" s="222"/>
      <c r="M206" s="205"/>
      <c r="N206" s="183"/>
      <c r="O206" s="162"/>
      <c r="P206" s="159"/>
      <c r="Q206" s="154"/>
    </row>
    <row r="207" spans="1:18" ht="18.75" customHeight="1" x14ac:dyDescent="0.25">
      <c r="A207" s="197"/>
      <c r="B207" s="197">
        <v>44804</v>
      </c>
      <c r="C207" s="198"/>
      <c r="D207" s="198">
        <v>2377</v>
      </c>
      <c r="E207" s="198"/>
      <c r="F207" s="224" t="s">
        <v>606</v>
      </c>
      <c r="G207" s="232"/>
      <c r="H207" s="232">
        <v>8000</v>
      </c>
      <c r="I207" s="200" t="e">
        <f t="shared" si="4"/>
        <v>#REF!</v>
      </c>
      <c r="J207" s="211"/>
      <c r="K207" s="181"/>
      <c r="L207" s="220"/>
      <c r="M207" s="200"/>
      <c r="N207" s="205"/>
      <c r="O207" s="183"/>
      <c r="P207" s="162"/>
      <c r="Q207" s="159"/>
      <c r="R207" s="154"/>
    </row>
    <row r="208" spans="1:18" ht="18.75" customHeight="1" x14ac:dyDescent="0.25">
      <c r="A208" s="197"/>
      <c r="B208" s="197">
        <v>44804</v>
      </c>
      <c r="C208" s="198"/>
      <c r="D208" s="198">
        <v>2378</v>
      </c>
      <c r="E208" s="198"/>
      <c r="F208" s="223" t="s">
        <v>607</v>
      </c>
      <c r="G208" s="232"/>
      <c r="H208" s="232">
        <v>5000</v>
      </c>
      <c r="I208" s="200" t="e">
        <f t="shared" si="4"/>
        <v>#REF!</v>
      </c>
      <c r="J208" s="211"/>
      <c r="K208" s="181"/>
      <c r="L208" s="220"/>
      <c r="M208" s="200"/>
      <c r="N208" s="205"/>
      <c r="O208" s="183"/>
      <c r="P208" s="162"/>
      <c r="Q208" s="159"/>
      <c r="R208" s="154"/>
    </row>
    <row r="209" spans="1:18" ht="18.75" customHeight="1" x14ac:dyDescent="0.25">
      <c r="A209" s="197"/>
      <c r="B209" s="197">
        <v>44806</v>
      </c>
      <c r="C209" s="198"/>
      <c r="D209" s="198">
        <v>2379</v>
      </c>
      <c r="E209" s="198"/>
      <c r="F209" s="223" t="s">
        <v>608</v>
      </c>
      <c r="G209" s="232"/>
      <c r="H209" s="154">
        <v>12000</v>
      </c>
      <c r="I209" s="200" t="e">
        <f t="shared" si="4"/>
        <v>#REF!</v>
      </c>
      <c r="J209" s="211"/>
      <c r="K209" s="181"/>
      <c r="L209" s="220"/>
      <c r="M209" s="205"/>
      <c r="N209" s="205"/>
      <c r="O209" s="183"/>
      <c r="P209" s="162"/>
      <c r="Q209" s="159"/>
      <c r="R209" s="154"/>
    </row>
    <row r="210" spans="1:18" ht="18.75" customHeight="1" x14ac:dyDescent="0.25">
      <c r="A210" s="197"/>
      <c r="B210" s="197">
        <v>44806</v>
      </c>
      <c r="C210" s="198"/>
      <c r="D210" s="198">
        <v>2380</v>
      </c>
      <c r="E210" s="198"/>
      <c r="F210" s="223" t="s">
        <v>614</v>
      </c>
      <c r="G210" s="232"/>
      <c r="H210" s="154">
        <v>35500</v>
      </c>
      <c r="I210" s="200" t="e">
        <f t="shared" si="4"/>
        <v>#REF!</v>
      </c>
      <c r="J210" s="211"/>
      <c r="K210" s="181"/>
      <c r="L210" s="220"/>
      <c r="M210" s="205"/>
      <c r="N210" s="205"/>
      <c r="O210" s="183"/>
      <c r="P210" s="162"/>
      <c r="Q210" s="159"/>
      <c r="R210" s="154"/>
    </row>
    <row r="211" spans="1:18" ht="18.75" customHeight="1" x14ac:dyDescent="0.25">
      <c r="A211" s="197"/>
      <c r="B211" s="197">
        <v>44806</v>
      </c>
      <c r="C211" s="198"/>
      <c r="D211" s="198">
        <v>2381</v>
      </c>
      <c r="E211" s="198"/>
      <c r="F211" s="223" t="s">
        <v>615</v>
      </c>
      <c r="G211" s="232">
        <v>1200000</v>
      </c>
      <c r="H211" s="154"/>
      <c r="I211" s="200" t="e">
        <f t="shared" si="4"/>
        <v>#REF!</v>
      </c>
      <c r="J211" s="211"/>
      <c r="K211" s="181"/>
      <c r="L211" s="220"/>
      <c r="M211" s="205"/>
      <c r="N211" s="205"/>
      <c r="O211" s="183"/>
      <c r="P211" s="162"/>
      <c r="Q211" s="159"/>
      <c r="R211" s="154"/>
    </row>
    <row r="212" spans="1:18" ht="18.75" customHeight="1" x14ac:dyDescent="0.25">
      <c r="A212" s="197"/>
      <c r="B212" s="197">
        <v>44806</v>
      </c>
      <c r="C212" s="198"/>
      <c r="D212" s="198">
        <v>2382</v>
      </c>
      <c r="E212" s="198"/>
      <c r="F212" s="223" t="s">
        <v>616</v>
      </c>
      <c r="G212" s="232"/>
      <c r="H212" s="154">
        <v>25000</v>
      </c>
      <c r="I212" s="200" t="e">
        <f t="shared" si="4"/>
        <v>#REF!</v>
      </c>
      <c r="J212" s="211"/>
      <c r="K212" s="181"/>
      <c r="L212" s="220"/>
      <c r="M212" s="205"/>
      <c r="N212" s="205"/>
      <c r="O212" s="183"/>
      <c r="P212" s="162"/>
      <c r="Q212" s="159"/>
      <c r="R212" s="154"/>
    </row>
    <row r="213" spans="1:18" ht="18.75" customHeight="1" x14ac:dyDescent="0.25">
      <c r="A213" s="197"/>
      <c r="B213" s="197">
        <v>44806</v>
      </c>
      <c r="C213" s="198"/>
      <c r="D213" s="198">
        <v>2383</v>
      </c>
      <c r="E213" s="198"/>
      <c r="F213" s="223" t="s">
        <v>617</v>
      </c>
      <c r="G213" s="232"/>
      <c r="H213" s="154">
        <v>150000</v>
      </c>
      <c r="I213" s="200" t="e">
        <f t="shared" si="4"/>
        <v>#REF!</v>
      </c>
      <c r="J213" s="211"/>
      <c r="K213" s="181"/>
      <c r="L213" s="220"/>
      <c r="M213" s="205"/>
      <c r="N213" s="205"/>
      <c r="O213" s="183"/>
      <c r="P213" s="162"/>
      <c r="Q213" s="159"/>
      <c r="R213" s="154"/>
    </row>
    <row r="214" spans="1:18" ht="18.75" customHeight="1" x14ac:dyDescent="0.25">
      <c r="A214" s="197"/>
      <c r="B214" s="197">
        <v>44806</v>
      </c>
      <c r="C214" s="198"/>
      <c r="D214" s="198">
        <v>2384</v>
      </c>
      <c r="E214" s="198"/>
      <c r="F214" s="223" t="s">
        <v>618</v>
      </c>
      <c r="G214" s="232"/>
      <c r="H214" s="154">
        <v>65000</v>
      </c>
      <c r="I214" s="200" t="e">
        <f t="shared" si="4"/>
        <v>#REF!</v>
      </c>
      <c r="J214" s="211"/>
      <c r="K214" s="181"/>
      <c r="L214" s="220"/>
      <c r="M214" s="205"/>
      <c r="N214" s="205"/>
      <c r="O214" s="183"/>
      <c r="P214" s="162"/>
      <c r="Q214" s="159"/>
      <c r="R214" s="154"/>
    </row>
    <row r="215" spans="1:18" ht="18.75" customHeight="1" x14ac:dyDescent="0.25">
      <c r="A215" s="197"/>
      <c r="B215" s="197">
        <v>44806</v>
      </c>
      <c r="C215" s="198"/>
      <c r="D215" s="198">
        <v>2385</v>
      </c>
      <c r="E215" s="198"/>
      <c r="F215" s="223" t="s">
        <v>619</v>
      </c>
      <c r="G215" s="232"/>
      <c r="H215" s="154">
        <v>65000</v>
      </c>
      <c r="I215" s="200" t="e">
        <f t="shared" si="4"/>
        <v>#REF!</v>
      </c>
      <c r="J215" s="211"/>
      <c r="K215" s="181"/>
      <c r="L215" s="220"/>
      <c r="M215" s="205"/>
      <c r="N215" s="205"/>
      <c r="O215" s="183"/>
      <c r="P215" s="162"/>
      <c r="Q215" s="159"/>
      <c r="R215" s="154"/>
    </row>
    <row r="216" spans="1:18" ht="18.75" customHeight="1" x14ac:dyDescent="0.25">
      <c r="A216" s="197"/>
      <c r="B216" s="197">
        <v>44806</v>
      </c>
      <c r="C216" s="198"/>
      <c r="D216" s="198">
        <v>2386</v>
      </c>
      <c r="E216" s="198"/>
      <c r="F216" s="223" t="s">
        <v>620</v>
      </c>
      <c r="G216" s="232"/>
      <c r="H216" s="154">
        <v>65000</v>
      </c>
      <c r="I216" s="200" t="e">
        <f t="shared" si="4"/>
        <v>#REF!</v>
      </c>
      <c r="J216" s="211"/>
      <c r="K216" s="181"/>
      <c r="L216" s="220"/>
      <c r="M216" s="205"/>
      <c r="N216" s="205"/>
      <c r="O216" s="183"/>
      <c r="P216" s="162"/>
      <c r="Q216" s="159"/>
      <c r="R216" s="154"/>
    </row>
    <row r="217" spans="1:18" ht="18.75" customHeight="1" x14ac:dyDescent="0.25">
      <c r="A217" s="197"/>
      <c r="B217" s="197"/>
      <c r="C217" s="198"/>
      <c r="D217" s="198">
        <v>2387</v>
      </c>
      <c r="E217" s="198"/>
      <c r="F217" s="223" t="s">
        <v>486</v>
      </c>
      <c r="G217" s="232"/>
      <c r="H217" s="154"/>
      <c r="I217" s="200" t="e">
        <f t="shared" si="4"/>
        <v>#REF!</v>
      </c>
      <c r="J217" s="211"/>
      <c r="K217" s="181"/>
      <c r="L217" s="220"/>
      <c r="M217" s="205"/>
      <c r="N217" s="205"/>
      <c r="O217" s="183"/>
      <c r="P217" s="162"/>
      <c r="Q217" s="159"/>
      <c r="R217" s="154"/>
    </row>
    <row r="218" spans="1:18" ht="18.75" customHeight="1" x14ac:dyDescent="0.25">
      <c r="A218" s="197"/>
      <c r="B218" s="197"/>
      <c r="C218" s="198"/>
      <c r="D218" s="198">
        <v>2388</v>
      </c>
      <c r="E218" s="198"/>
      <c r="F218" s="223" t="s">
        <v>486</v>
      </c>
      <c r="G218" s="232"/>
      <c r="H218" s="154"/>
      <c r="I218" s="200" t="e">
        <f t="shared" si="4"/>
        <v>#REF!</v>
      </c>
      <c r="J218" s="211"/>
      <c r="K218" s="181"/>
      <c r="L218" s="220"/>
      <c r="M218" s="205"/>
      <c r="N218" s="205"/>
      <c r="O218" s="183"/>
      <c r="P218" s="162"/>
      <c r="Q218" s="159"/>
      <c r="R218" s="154"/>
    </row>
    <row r="219" spans="1:18" ht="18.75" customHeight="1" x14ac:dyDescent="0.25">
      <c r="A219" s="197"/>
      <c r="B219" s="197">
        <v>44806</v>
      </c>
      <c r="C219" s="198"/>
      <c r="D219" s="198">
        <v>2389</v>
      </c>
      <c r="E219" s="198"/>
      <c r="F219" s="223" t="s">
        <v>621</v>
      </c>
      <c r="G219" s="232"/>
      <c r="H219" s="154">
        <v>65000</v>
      </c>
      <c r="I219" s="200" t="e">
        <f t="shared" si="4"/>
        <v>#REF!</v>
      </c>
      <c r="J219" s="211"/>
      <c r="K219" s="181"/>
      <c r="L219" s="220"/>
      <c r="M219" s="205"/>
      <c r="N219" s="205"/>
      <c r="O219" s="183"/>
      <c r="P219" s="162"/>
      <c r="Q219" s="159"/>
      <c r="R219" s="154"/>
    </row>
    <row r="220" spans="1:18" ht="18.75" customHeight="1" x14ac:dyDescent="0.25">
      <c r="A220" s="197"/>
      <c r="B220" s="197">
        <v>44806</v>
      </c>
      <c r="C220" s="198"/>
      <c r="D220" s="198">
        <v>2390</v>
      </c>
      <c r="E220" s="198"/>
      <c r="F220" s="223" t="s">
        <v>622</v>
      </c>
      <c r="G220" s="232"/>
      <c r="H220" s="154">
        <v>65000</v>
      </c>
      <c r="I220" s="200" t="e">
        <f t="shared" si="4"/>
        <v>#REF!</v>
      </c>
      <c r="J220" s="211"/>
      <c r="K220" s="181"/>
      <c r="L220" s="220"/>
      <c r="M220" s="205"/>
      <c r="N220" s="205"/>
      <c r="O220" s="183"/>
      <c r="P220" s="162"/>
      <c r="Q220" s="159"/>
      <c r="R220" s="154"/>
    </row>
    <row r="221" spans="1:18" ht="18.75" customHeight="1" x14ac:dyDescent="0.25">
      <c r="A221" s="197"/>
      <c r="B221" s="197">
        <v>44806</v>
      </c>
      <c r="C221" s="198"/>
      <c r="D221" s="198">
        <v>2391</v>
      </c>
      <c r="E221" s="198"/>
      <c r="F221" s="223" t="s">
        <v>623</v>
      </c>
      <c r="G221" s="232"/>
      <c r="H221" s="154">
        <v>65000</v>
      </c>
      <c r="I221" s="200" t="e">
        <f t="shared" si="4"/>
        <v>#REF!</v>
      </c>
      <c r="J221" s="211"/>
      <c r="K221" s="181"/>
      <c r="L221" s="220"/>
      <c r="M221" s="205"/>
      <c r="N221" s="205"/>
      <c r="O221" s="183"/>
      <c r="P221" s="162"/>
      <c r="Q221" s="159"/>
      <c r="R221" s="154"/>
    </row>
    <row r="222" spans="1:18" ht="18.75" customHeight="1" x14ac:dyDescent="0.25">
      <c r="A222" s="197"/>
      <c r="B222" s="197">
        <v>44806</v>
      </c>
      <c r="C222" s="198"/>
      <c r="D222" s="198">
        <v>2392</v>
      </c>
      <c r="E222" s="198"/>
      <c r="F222" s="223" t="s">
        <v>624</v>
      </c>
      <c r="G222" s="232"/>
      <c r="H222" s="154">
        <v>60000</v>
      </c>
      <c r="I222" s="200" t="e">
        <f t="shared" si="4"/>
        <v>#REF!</v>
      </c>
      <c r="J222" s="211"/>
      <c r="K222" s="181"/>
      <c r="L222" s="220"/>
      <c r="M222" s="205"/>
      <c r="N222" s="205"/>
      <c r="O222" s="183"/>
      <c r="P222" s="162"/>
      <c r="Q222" s="159"/>
      <c r="R222" s="154"/>
    </row>
    <row r="223" spans="1:18" ht="18.75" customHeight="1" x14ac:dyDescent="0.25">
      <c r="A223" s="197"/>
      <c r="B223" s="234">
        <v>44806</v>
      </c>
      <c r="C223" s="198"/>
      <c r="D223" s="198">
        <v>2393</v>
      </c>
      <c r="E223" s="198"/>
      <c r="F223" s="223" t="s">
        <v>625</v>
      </c>
      <c r="G223" s="232"/>
      <c r="H223" s="154">
        <v>25000</v>
      </c>
      <c r="I223" s="200" t="e">
        <f t="shared" si="4"/>
        <v>#REF!</v>
      </c>
      <c r="J223" s="211"/>
      <c r="K223" s="181"/>
      <c r="L223" s="220"/>
      <c r="M223" s="205"/>
      <c r="N223" s="205"/>
      <c r="O223" s="183"/>
      <c r="P223" s="162"/>
      <c r="Q223" s="159"/>
      <c r="R223" s="154"/>
    </row>
    <row r="224" spans="1:18" ht="18.75" customHeight="1" x14ac:dyDescent="0.25">
      <c r="A224" s="197"/>
      <c r="B224" s="197">
        <v>44806</v>
      </c>
      <c r="C224" s="198"/>
      <c r="D224" s="198">
        <v>2394</v>
      </c>
      <c r="E224" s="198"/>
      <c r="F224" s="223" t="s">
        <v>626</v>
      </c>
      <c r="G224" s="232"/>
      <c r="H224" s="154">
        <v>60000</v>
      </c>
      <c r="I224" s="200" t="e">
        <f t="shared" si="4"/>
        <v>#REF!</v>
      </c>
      <c r="J224" s="211"/>
      <c r="K224" s="181"/>
      <c r="L224" s="220"/>
      <c r="M224" s="205"/>
      <c r="N224" s="205"/>
      <c r="O224" s="183"/>
      <c r="P224" s="162"/>
      <c r="Q224" s="159"/>
      <c r="R224" s="154"/>
    </row>
    <row r="225" spans="1:18" ht="18.75" customHeight="1" x14ac:dyDescent="0.25">
      <c r="A225" s="197"/>
      <c r="B225" s="197">
        <v>44806</v>
      </c>
      <c r="C225" s="198"/>
      <c r="D225" s="198">
        <v>2395</v>
      </c>
      <c r="E225" s="198"/>
      <c r="F225" s="223" t="s">
        <v>627</v>
      </c>
      <c r="G225" s="232"/>
      <c r="H225" s="154">
        <v>60000</v>
      </c>
      <c r="I225" s="200" t="e">
        <f t="shared" si="4"/>
        <v>#REF!</v>
      </c>
      <c r="J225" s="211"/>
      <c r="K225" s="181"/>
      <c r="L225" s="220"/>
      <c r="M225" s="205"/>
      <c r="N225" s="205"/>
      <c r="O225" s="183"/>
      <c r="P225" s="162"/>
      <c r="Q225" s="159"/>
      <c r="R225" s="154"/>
    </row>
    <row r="226" spans="1:18" ht="18.75" customHeight="1" x14ac:dyDescent="0.25">
      <c r="A226" s="197"/>
      <c r="B226" s="197"/>
      <c r="C226" s="198"/>
      <c r="D226" s="198">
        <v>2396</v>
      </c>
      <c r="E226" s="198"/>
      <c r="F226" s="223" t="s">
        <v>486</v>
      </c>
      <c r="G226" s="232"/>
      <c r="H226" s="154"/>
      <c r="I226" s="200" t="e">
        <f t="shared" si="4"/>
        <v>#REF!</v>
      </c>
      <c r="J226" s="211"/>
      <c r="K226" s="181"/>
      <c r="L226" s="220"/>
      <c r="M226" s="205"/>
      <c r="N226" s="205"/>
      <c r="O226" s="183"/>
      <c r="P226" s="162"/>
      <c r="Q226" s="159"/>
      <c r="R226" s="154"/>
    </row>
    <row r="227" spans="1:18" ht="18.75" customHeight="1" x14ac:dyDescent="0.25">
      <c r="A227" s="197"/>
      <c r="B227" s="197" t="s">
        <v>628</v>
      </c>
      <c r="C227" s="198"/>
      <c r="D227" s="198">
        <v>2397</v>
      </c>
      <c r="E227" s="198"/>
      <c r="F227" s="223" t="s">
        <v>629</v>
      </c>
      <c r="G227" s="232"/>
      <c r="H227" s="154">
        <v>160000</v>
      </c>
      <c r="I227" s="200" t="e">
        <f t="shared" si="4"/>
        <v>#REF!</v>
      </c>
      <c r="J227" s="211"/>
      <c r="K227" s="181"/>
      <c r="L227" s="220"/>
      <c r="M227" s="205"/>
      <c r="N227" s="205"/>
      <c r="O227" s="183"/>
      <c r="P227" s="162"/>
      <c r="Q227" s="159"/>
      <c r="R227" s="154"/>
    </row>
    <row r="228" spans="1:18" ht="18.75" customHeight="1" x14ac:dyDescent="0.25">
      <c r="A228" s="197"/>
      <c r="B228" s="197">
        <v>44806</v>
      </c>
      <c r="C228" s="198"/>
      <c r="D228" s="198">
        <v>2398</v>
      </c>
      <c r="E228" s="198"/>
      <c r="F228" s="223" t="s">
        <v>630</v>
      </c>
      <c r="G228" s="232"/>
      <c r="H228" s="154">
        <v>187250</v>
      </c>
      <c r="I228" s="200" t="e">
        <f t="shared" si="4"/>
        <v>#REF!</v>
      </c>
      <c r="J228" s="211"/>
      <c r="K228" s="181"/>
      <c r="L228" s="220"/>
      <c r="M228" s="205"/>
      <c r="N228" s="205"/>
      <c r="O228" s="183"/>
      <c r="P228" s="162"/>
      <c r="Q228" s="159"/>
      <c r="R228" s="154"/>
    </row>
    <row r="229" spans="1:18" ht="18.75" customHeight="1" x14ac:dyDescent="0.25">
      <c r="A229" s="197"/>
      <c r="B229" s="197">
        <v>44806</v>
      </c>
      <c r="C229" s="198"/>
      <c r="D229" s="198">
        <v>2399</v>
      </c>
      <c r="E229" s="198"/>
      <c r="F229" s="217" t="s">
        <v>631</v>
      </c>
      <c r="G229" s="229"/>
      <c r="H229" s="181">
        <v>104804</v>
      </c>
      <c r="I229" s="200" t="e">
        <f t="shared" si="4"/>
        <v>#REF!</v>
      </c>
      <c r="J229" s="200"/>
      <c r="K229" s="205"/>
      <c r="L229" s="183"/>
      <c r="M229" s="162"/>
      <c r="N229" s="159"/>
      <c r="O229" s="154"/>
    </row>
    <row r="230" spans="1:18" ht="18.75" customHeight="1" x14ac:dyDescent="0.25">
      <c r="A230" s="197"/>
      <c r="B230" s="197">
        <v>44807</v>
      </c>
      <c r="C230" s="198"/>
      <c r="D230" s="198">
        <v>2400</v>
      </c>
      <c r="E230" s="198"/>
      <c r="F230" s="217" t="s">
        <v>632</v>
      </c>
      <c r="G230" s="235"/>
      <c r="H230" s="181">
        <v>65000</v>
      </c>
      <c r="I230" s="200" t="e">
        <f t="shared" si="4"/>
        <v>#REF!</v>
      </c>
      <c r="J230" s="200"/>
      <c r="K230" s="205"/>
      <c r="L230" s="183"/>
      <c r="M230" s="162"/>
      <c r="N230" s="159"/>
      <c r="O230" s="154"/>
    </row>
    <row r="231" spans="1:18" ht="18.75" customHeight="1" x14ac:dyDescent="0.25">
      <c r="A231" s="197"/>
      <c r="B231" s="197">
        <v>44807</v>
      </c>
      <c r="C231" s="198"/>
      <c r="D231" s="198">
        <v>2401</v>
      </c>
      <c r="E231" s="198"/>
      <c r="F231" s="236" t="s">
        <v>633</v>
      </c>
      <c r="G231" s="229"/>
      <c r="H231" s="181">
        <v>65000</v>
      </c>
      <c r="I231" s="200" t="e">
        <f t="shared" si="4"/>
        <v>#REF!</v>
      </c>
      <c r="J231" s="200"/>
      <c r="K231" s="205"/>
      <c r="L231" s="183"/>
      <c r="M231" s="162"/>
      <c r="N231" s="159"/>
      <c r="O231" s="154"/>
    </row>
    <row r="232" spans="1:18" ht="18.75" customHeight="1" x14ac:dyDescent="0.25">
      <c r="A232" s="197"/>
      <c r="B232" s="197">
        <v>44807</v>
      </c>
      <c r="C232" s="198"/>
      <c r="D232" s="198">
        <v>2402</v>
      </c>
      <c r="E232" s="198"/>
      <c r="F232" s="217" t="s">
        <v>634</v>
      </c>
      <c r="G232" s="229"/>
      <c r="H232" s="181">
        <v>65000</v>
      </c>
      <c r="I232" s="200" t="e">
        <f t="shared" si="4"/>
        <v>#REF!</v>
      </c>
      <c r="J232" s="200"/>
      <c r="K232" s="205"/>
      <c r="L232" s="183"/>
      <c r="M232" s="162"/>
      <c r="N232" s="159"/>
      <c r="O232" s="154"/>
    </row>
    <row r="233" spans="1:18" ht="18.75" customHeight="1" x14ac:dyDescent="0.25">
      <c r="A233" s="197"/>
      <c r="B233" s="197">
        <v>44807</v>
      </c>
      <c r="C233" s="198"/>
      <c r="D233" s="198">
        <v>2403</v>
      </c>
      <c r="E233" s="198"/>
      <c r="F233" s="217" t="s">
        <v>635</v>
      </c>
      <c r="G233" s="229"/>
      <c r="H233" s="181">
        <v>65000</v>
      </c>
      <c r="I233" s="200" t="e">
        <f t="shared" si="4"/>
        <v>#REF!</v>
      </c>
      <c r="J233" s="200"/>
      <c r="K233" s="205"/>
      <c r="L233" s="183"/>
      <c r="M233" s="162"/>
      <c r="N233" s="159"/>
      <c r="O233" s="154"/>
    </row>
    <row r="234" spans="1:18" ht="18.75" customHeight="1" x14ac:dyDescent="0.25">
      <c r="A234" s="197"/>
      <c r="B234" s="197">
        <v>44807</v>
      </c>
      <c r="C234" s="198"/>
      <c r="D234" s="198">
        <v>2404</v>
      </c>
      <c r="E234" s="198"/>
      <c r="F234" s="217" t="s">
        <v>636</v>
      </c>
      <c r="G234" s="229"/>
      <c r="H234" s="181">
        <v>37000</v>
      </c>
      <c r="I234" s="200" t="e">
        <f t="shared" si="4"/>
        <v>#REF!</v>
      </c>
      <c r="J234" s="200"/>
      <c r="K234" s="205"/>
      <c r="L234" s="183"/>
      <c r="M234" s="162"/>
      <c r="N234" s="159"/>
      <c r="O234" s="154"/>
    </row>
    <row r="235" spans="1:18" ht="18.75" customHeight="1" x14ac:dyDescent="0.25">
      <c r="A235" s="197"/>
      <c r="B235" s="197">
        <v>44807</v>
      </c>
      <c r="C235" s="198"/>
      <c r="D235" s="198">
        <v>2405</v>
      </c>
      <c r="E235" s="198"/>
      <c r="F235" s="217" t="s">
        <v>637</v>
      </c>
      <c r="G235" s="229"/>
      <c r="H235" s="181">
        <v>65000</v>
      </c>
      <c r="I235" s="200" t="e">
        <f t="shared" si="4"/>
        <v>#REF!</v>
      </c>
      <c r="J235" s="200"/>
      <c r="K235" s="205"/>
      <c r="L235" s="183"/>
      <c r="M235" s="162"/>
      <c r="N235" s="159"/>
      <c r="O235" s="154"/>
    </row>
    <row r="236" spans="1:18" ht="18.75" customHeight="1" x14ac:dyDescent="0.25">
      <c r="A236" s="197"/>
      <c r="B236" s="197">
        <v>44809</v>
      </c>
      <c r="C236" s="198"/>
      <c r="D236" s="198">
        <v>2406</v>
      </c>
      <c r="E236" s="198"/>
      <c r="F236" s="217" t="s">
        <v>638</v>
      </c>
      <c r="G236" s="229"/>
      <c r="H236" s="181">
        <v>65000</v>
      </c>
      <c r="I236" s="200" t="e">
        <f t="shared" si="4"/>
        <v>#REF!</v>
      </c>
      <c r="J236" s="200"/>
      <c r="K236" s="205"/>
      <c r="L236" s="183"/>
      <c r="M236" s="162"/>
      <c r="N236" s="159"/>
      <c r="O236" s="154"/>
    </row>
    <row r="237" spans="1:18" ht="18.75" customHeight="1" x14ac:dyDescent="0.25">
      <c r="A237" s="197"/>
      <c r="B237" s="197">
        <v>44809</v>
      </c>
      <c r="C237" s="198"/>
      <c r="D237" s="198">
        <v>2407</v>
      </c>
      <c r="E237" s="198"/>
      <c r="F237" s="217" t="s">
        <v>639</v>
      </c>
      <c r="G237" s="229"/>
      <c r="H237" s="181">
        <v>50000</v>
      </c>
      <c r="I237" s="200" t="e">
        <f t="shared" si="4"/>
        <v>#REF!</v>
      </c>
      <c r="J237" s="200"/>
      <c r="K237" s="205"/>
      <c r="L237" s="183"/>
      <c r="M237" s="162"/>
      <c r="N237" s="159"/>
      <c r="O237" s="154"/>
    </row>
    <row r="238" spans="1:18" ht="18.75" customHeight="1" x14ac:dyDescent="0.25">
      <c r="A238" s="197"/>
      <c r="B238" s="197">
        <v>44809</v>
      </c>
      <c r="C238" s="198"/>
      <c r="D238" s="198">
        <v>2408</v>
      </c>
      <c r="E238" s="198"/>
      <c r="F238" s="217" t="s">
        <v>640</v>
      </c>
      <c r="G238" s="229"/>
      <c r="H238" s="181">
        <v>18800</v>
      </c>
      <c r="I238" s="200" t="e">
        <f t="shared" si="4"/>
        <v>#REF!</v>
      </c>
      <c r="J238" s="200"/>
      <c r="K238" s="205"/>
      <c r="L238" s="183"/>
      <c r="M238" s="162"/>
      <c r="N238" s="159"/>
      <c r="O238" s="154"/>
    </row>
    <row r="239" spans="1:18" ht="18.75" customHeight="1" x14ac:dyDescent="0.25">
      <c r="A239" s="197"/>
      <c r="B239" s="197">
        <v>44809</v>
      </c>
      <c r="C239" s="198"/>
      <c r="D239" s="198">
        <v>2409</v>
      </c>
      <c r="E239" s="198"/>
      <c r="F239" s="217" t="s">
        <v>641</v>
      </c>
      <c r="G239" s="229"/>
      <c r="H239" s="181">
        <v>100000</v>
      </c>
      <c r="I239" s="200" t="e">
        <f t="shared" si="4"/>
        <v>#REF!</v>
      </c>
      <c r="J239" s="200"/>
      <c r="K239" s="205"/>
      <c r="L239" s="183"/>
      <c r="M239" s="162"/>
      <c r="N239" s="159"/>
      <c r="O239" s="154"/>
    </row>
    <row r="240" spans="1:18" ht="18.75" customHeight="1" x14ac:dyDescent="0.25">
      <c r="A240" s="197"/>
      <c r="B240" s="197">
        <v>44809</v>
      </c>
      <c r="C240" s="198"/>
      <c r="D240" s="198">
        <v>2410</v>
      </c>
      <c r="E240" s="198"/>
      <c r="F240" s="217" t="s">
        <v>642</v>
      </c>
      <c r="G240" s="229"/>
      <c r="I240" s="200" t="e">
        <f t="shared" si="4"/>
        <v>#REF!</v>
      </c>
      <c r="J240" s="200"/>
      <c r="K240" s="205"/>
      <c r="L240" s="183"/>
      <c r="M240" s="162"/>
      <c r="N240" s="159"/>
      <c r="O240" s="154"/>
    </row>
    <row r="241" spans="1:17" ht="18.75" customHeight="1" x14ac:dyDescent="0.25">
      <c r="A241" s="197"/>
      <c r="B241" s="197">
        <v>44809</v>
      </c>
      <c r="C241" s="198"/>
      <c r="D241" s="198">
        <v>2411</v>
      </c>
      <c r="E241" s="198"/>
      <c r="F241" s="217" t="s">
        <v>643</v>
      </c>
      <c r="G241" s="229"/>
      <c r="H241" s="181">
        <v>1000</v>
      </c>
      <c r="I241" s="200" t="e">
        <f t="shared" si="4"/>
        <v>#REF!</v>
      </c>
      <c r="J241" s="200"/>
      <c r="K241" s="205"/>
      <c r="L241" s="183"/>
      <c r="M241" s="162"/>
      <c r="N241" s="159"/>
      <c r="O241" s="154"/>
    </row>
    <row r="242" spans="1:17" ht="18.75" customHeight="1" x14ac:dyDescent="0.25">
      <c r="A242" s="197"/>
      <c r="B242" s="197">
        <v>44809</v>
      </c>
      <c r="C242" s="198"/>
      <c r="D242" s="198">
        <v>2412</v>
      </c>
      <c r="E242" s="198"/>
      <c r="F242" s="217" t="s">
        <v>644</v>
      </c>
      <c r="G242" s="229"/>
      <c r="H242" s="181">
        <v>3000</v>
      </c>
      <c r="I242" s="200" t="e">
        <f t="shared" si="4"/>
        <v>#REF!</v>
      </c>
      <c r="J242" s="200"/>
      <c r="K242" s="205"/>
      <c r="L242" s="183"/>
      <c r="M242" s="162"/>
      <c r="N242" s="159"/>
      <c r="O242" s="154"/>
    </row>
    <row r="243" spans="1:17" ht="18.75" customHeight="1" x14ac:dyDescent="0.25">
      <c r="A243" s="197"/>
      <c r="B243" s="197">
        <v>44809</v>
      </c>
      <c r="C243" s="198"/>
      <c r="D243" s="198">
        <v>2413</v>
      </c>
      <c r="E243" s="198"/>
      <c r="F243" s="217" t="s">
        <v>645</v>
      </c>
      <c r="G243" s="229"/>
      <c r="H243" s="181">
        <v>2000</v>
      </c>
      <c r="I243" s="200" t="e">
        <f t="shared" si="4"/>
        <v>#REF!</v>
      </c>
      <c r="J243" s="200"/>
      <c r="K243" s="205"/>
      <c r="L243" s="183"/>
      <c r="M243" s="162"/>
      <c r="N243" s="159"/>
      <c r="O243" s="154"/>
    </row>
    <row r="244" spans="1:17" ht="18.75" customHeight="1" x14ac:dyDescent="0.25">
      <c r="A244" s="197"/>
      <c r="B244" s="197">
        <v>44809</v>
      </c>
      <c r="C244" s="198"/>
      <c r="D244" s="198">
        <v>2414</v>
      </c>
      <c r="E244" s="198"/>
      <c r="F244" s="217" t="s">
        <v>646</v>
      </c>
      <c r="G244" s="229"/>
      <c r="H244" s="181">
        <v>9000</v>
      </c>
      <c r="I244" s="200" t="e">
        <f t="shared" si="4"/>
        <v>#REF!</v>
      </c>
      <c r="J244" s="200"/>
      <c r="K244" s="205"/>
      <c r="L244" s="183"/>
      <c r="M244" s="162"/>
      <c r="N244" s="159"/>
      <c r="O244" s="154"/>
    </row>
    <row r="245" spans="1:17" ht="18.75" customHeight="1" x14ac:dyDescent="0.25">
      <c r="A245" s="197"/>
      <c r="B245" s="197">
        <v>44809</v>
      </c>
      <c r="C245" s="198"/>
      <c r="D245" s="198">
        <v>2415</v>
      </c>
      <c r="E245" s="198"/>
      <c r="F245" s="217" t="s">
        <v>647</v>
      </c>
      <c r="G245" s="230">
        <v>700000</v>
      </c>
      <c r="I245" s="200" t="e">
        <f t="shared" si="4"/>
        <v>#REF!</v>
      </c>
      <c r="J245" s="200"/>
      <c r="K245" s="205"/>
      <c r="L245" s="183"/>
      <c r="M245" s="162"/>
      <c r="N245" s="159"/>
      <c r="O245" s="154"/>
    </row>
    <row r="246" spans="1:17" ht="18.75" customHeight="1" x14ac:dyDescent="0.25">
      <c r="A246" s="197"/>
      <c r="B246" s="197">
        <v>44810</v>
      </c>
      <c r="C246" s="198"/>
      <c r="D246" s="198">
        <v>2416</v>
      </c>
      <c r="E246" s="198"/>
      <c r="F246" s="217" t="s">
        <v>648</v>
      </c>
      <c r="G246" s="229"/>
      <c r="H246" s="181">
        <v>301500</v>
      </c>
      <c r="I246" s="200" t="e">
        <f t="shared" si="4"/>
        <v>#REF!</v>
      </c>
      <c r="J246" s="200"/>
      <c r="K246" s="205"/>
      <c r="L246" s="183"/>
      <c r="M246" s="162"/>
      <c r="N246" s="159"/>
      <c r="O246" s="154"/>
    </row>
    <row r="247" spans="1:17" ht="18.75" customHeight="1" x14ac:dyDescent="0.25">
      <c r="A247" s="197"/>
      <c r="B247" s="197">
        <v>44810</v>
      </c>
      <c r="C247" s="198"/>
      <c r="D247" s="198">
        <v>2417</v>
      </c>
      <c r="E247" s="198">
        <v>2359</v>
      </c>
      <c r="F247" s="223" t="s">
        <v>649</v>
      </c>
      <c r="G247" s="232"/>
      <c r="H247" s="232">
        <v>38400</v>
      </c>
      <c r="I247" s="200" t="e">
        <f t="shared" si="4"/>
        <v>#REF!</v>
      </c>
      <c r="J247" s="160"/>
      <c r="K247" s="161"/>
      <c r="L247" s="200" t="e">
        <f>J194+J247-K247</f>
        <v>#REF!</v>
      </c>
      <c r="M247" s="205"/>
      <c r="N247" s="183"/>
      <c r="O247" s="162"/>
      <c r="P247" s="159"/>
      <c r="Q247" s="154"/>
    </row>
    <row r="248" spans="1:17" ht="21.75" customHeight="1" x14ac:dyDescent="0.25">
      <c r="A248" s="197"/>
      <c r="B248" s="197">
        <v>44810</v>
      </c>
      <c r="C248" s="198"/>
      <c r="D248" s="198">
        <v>2418</v>
      </c>
      <c r="E248" s="198">
        <v>2360</v>
      </c>
      <c r="F248" s="223" t="s">
        <v>650</v>
      </c>
      <c r="G248" s="232"/>
      <c r="H248" s="232">
        <v>17000</v>
      </c>
      <c r="I248" s="200" t="e">
        <f t="shared" si="4"/>
        <v>#REF!</v>
      </c>
      <c r="J248" s="160"/>
      <c r="K248" s="161"/>
      <c r="L248" s="200" t="e">
        <f>L247+J248-K248</f>
        <v>#REF!</v>
      </c>
      <c r="M248" s="205"/>
      <c r="N248" s="183" t="e">
        <f>+I159+J169-K169</f>
        <v>#REF!</v>
      </c>
      <c r="O248" s="162"/>
      <c r="P248" s="159"/>
      <c r="Q248" s="154"/>
    </row>
    <row r="249" spans="1:17" ht="21.75" customHeight="1" x14ac:dyDescent="0.25">
      <c r="A249" s="197"/>
      <c r="B249" s="197">
        <v>44810</v>
      </c>
      <c r="C249" s="198"/>
      <c r="D249" s="198">
        <v>2419</v>
      </c>
      <c r="E249" s="198"/>
      <c r="F249" s="223" t="s">
        <v>651</v>
      </c>
      <c r="G249" s="232"/>
      <c r="H249" s="232">
        <v>98400</v>
      </c>
      <c r="I249" s="200" t="e">
        <f t="shared" ref="I249:I312" si="5">I248+G249-H249</f>
        <v>#REF!</v>
      </c>
      <c r="J249" s="154"/>
      <c r="K249" s="220"/>
      <c r="L249" s="205"/>
      <c r="M249" s="205"/>
      <c r="N249" s="183"/>
      <c r="O249" s="162"/>
      <c r="P249" s="159"/>
      <c r="Q249" s="154"/>
    </row>
    <row r="250" spans="1:17" ht="21.75" customHeight="1" x14ac:dyDescent="0.25">
      <c r="A250" s="197"/>
      <c r="B250" s="197">
        <v>44810</v>
      </c>
      <c r="C250" s="198"/>
      <c r="D250" s="198">
        <v>2420</v>
      </c>
      <c r="E250" s="198"/>
      <c r="F250" s="223" t="s">
        <v>652</v>
      </c>
      <c r="G250" s="232">
        <v>1500000</v>
      </c>
      <c r="H250" s="232"/>
      <c r="I250" s="200" t="e">
        <f t="shared" si="5"/>
        <v>#REF!</v>
      </c>
      <c r="J250" s="154"/>
      <c r="K250" s="220"/>
      <c r="L250" s="205"/>
      <c r="M250" s="205"/>
      <c r="N250" s="183"/>
      <c r="O250" s="162"/>
      <c r="P250" s="159"/>
      <c r="Q250" s="154"/>
    </row>
    <row r="251" spans="1:17" ht="30.75" customHeight="1" x14ac:dyDescent="0.25">
      <c r="A251" s="197"/>
      <c r="B251" s="197">
        <v>44810</v>
      </c>
      <c r="C251" s="198"/>
      <c r="D251" s="198">
        <v>2421</v>
      </c>
      <c r="E251" s="198"/>
      <c r="F251" s="223" t="s">
        <v>653</v>
      </c>
      <c r="G251" s="232"/>
      <c r="H251" s="232">
        <v>154500</v>
      </c>
      <c r="I251" s="200" t="e">
        <f t="shared" si="5"/>
        <v>#REF!</v>
      </c>
      <c r="J251" s="154"/>
      <c r="K251" s="220"/>
      <c r="L251" s="205"/>
      <c r="M251" s="205"/>
      <c r="N251" s="183"/>
      <c r="O251" s="162"/>
      <c r="P251" s="159"/>
      <c r="Q251" s="154"/>
    </row>
    <row r="252" spans="1:17" ht="26.25" customHeight="1" x14ac:dyDescent="0.25">
      <c r="A252" s="197"/>
      <c r="B252" s="197">
        <v>44810</v>
      </c>
      <c r="C252" s="198"/>
      <c r="D252" s="198">
        <v>2422</v>
      </c>
      <c r="E252" s="198"/>
      <c r="F252" s="223" t="s">
        <v>654</v>
      </c>
      <c r="G252" s="232"/>
      <c r="H252" s="232">
        <v>103000</v>
      </c>
      <c r="I252" s="200" t="e">
        <f t="shared" si="5"/>
        <v>#REF!</v>
      </c>
      <c r="J252" s="154"/>
      <c r="K252" s="220"/>
      <c r="L252" s="205"/>
      <c r="M252" s="205"/>
      <c r="N252" s="183"/>
      <c r="O252" s="162"/>
      <c r="P252" s="159"/>
      <c r="Q252" s="154"/>
    </row>
    <row r="253" spans="1:17" ht="21.75" customHeight="1" x14ac:dyDescent="0.25">
      <c r="A253" s="197"/>
      <c r="B253" s="197">
        <v>44810</v>
      </c>
      <c r="C253" s="198"/>
      <c r="D253" s="198">
        <v>2423</v>
      </c>
      <c r="E253" s="198"/>
      <c r="F253" s="223" t="s">
        <v>655</v>
      </c>
      <c r="G253" s="232"/>
      <c r="H253" s="232">
        <v>32000</v>
      </c>
      <c r="I253" s="200" t="e">
        <f t="shared" si="5"/>
        <v>#REF!</v>
      </c>
      <c r="J253" s="154"/>
      <c r="K253" s="220"/>
      <c r="L253" s="205"/>
      <c r="M253" s="205"/>
      <c r="N253" s="183"/>
      <c r="O253" s="162"/>
      <c r="P253" s="159"/>
      <c r="Q253" s="154"/>
    </row>
    <row r="254" spans="1:17" ht="21.75" customHeight="1" x14ac:dyDescent="0.25">
      <c r="A254" s="197"/>
      <c r="B254" s="197">
        <v>44810</v>
      </c>
      <c r="C254" s="198"/>
      <c r="D254" s="198">
        <v>2424</v>
      </c>
      <c r="E254" s="198"/>
      <c r="F254" s="223" t="s">
        <v>656</v>
      </c>
      <c r="G254" s="232"/>
      <c r="H254" s="232">
        <v>93100</v>
      </c>
      <c r="I254" s="200" t="e">
        <f t="shared" si="5"/>
        <v>#REF!</v>
      </c>
      <c r="J254" s="154"/>
      <c r="K254" s="220"/>
      <c r="L254" s="205"/>
      <c r="M254" s="205"/>
      <c r="N254" s="183"/>
      <c r="O254" s="162"/>
      <c r="P254" s="159"/>
      <c r="Q254" s="154"/>
    </row>
    <row r="255" spans="1:17" ht="21.75" customHeight="1" x14ac:dyDescent="0.25">
      <c r="A255" s="197"/>
      <c r="B255" s="197">
        <v>44810</v>
      </c>
      <c r="C255" s="198"/>
      <c r="D255" s="198">
        <v>2425</v>
      </c>
      <c r="E255" s="198"/>
      <c r="F255" s="238" t="s">
        <v>657</v>
      </c>
      <c r="G255" s="232"/>
      <c r="H255" s="232">
        <v>50000</v>
      </c>
      <c r="I255" s="200" t="e">
        <f t="shared" si="5"/>
        <v>#REF!</v>
      </c>
      <c r="J255" s="154"/>
      <c r="K255" s="220"/>
      <c r="L255" s="205"/>
      <c r="M255" s="205"/>
      <c r="N255" s="183"/>
      <c r="O255" s="162"/>
      <c r="P255" s="159"/>
      <c r="Q255" s="154"/>
    </row>
    <row r="256" spans="1:17" ht="21.75" customHeight="1" x14ac:dyDescent="0.25">
      <c r="A256" s="197"/>
      <c r="B256" s="197">
        <v>44810</v>
      </c>
      <c r="C256" s="198"/>
      <c r="D256" s="198">
        <v>2426</v>
      </c>
      <c r="E256" s="198"/>
      <c r="F256" s="223" t="s">
        <v>658</v>
      </c>
      <c r="G256" s="232"/>
      <c r="H256" s="232">
        <v>24600</v>
      </c>
      <c r="I256" s="200" t="e">
        <f t="shared" si="5"/>
        <v>#REF!</v>
      </c>
      <c r="J256" s="154"/>
      <c r="K256" s="220"/>
      <c r="L256" s="205"/>
      <c r="M256" s="205"/>
      <c r="N256" s="183"/>
      <c r="O256" s="162"/>
      <c r="P256" s="159"/>
      <c r="Q256" s="154"/>
    </row>
    <row r="257" spans="1:17" ht="21.75" customHeight="1" x14ac:dyDescent="0.25">
      <c r="A257" s="197"/>
      <c r="B257" s="197">
        <v>44811</v>
      </c>
      <c r="C257" s="198"/>
      <c r="D257" s="198">
        <v>2427</v>
      </c>
      <c r="E257" s="198"/>
      <c r="F257" s="223" t="s">
        <v>659</v>
      </c>
      <c r="G257" s="232"/>
      <c r="H257" s="232">
        <v>51000</v>
      </c>
      <c r="I257" s="200" t="e">
        <f t="shared" si="5"/>
        <v>#REF!</v>
      </c>
      <c r="J257" s="154"/>
      <c r="K257" s="220"/>
      <c r="L257" s="205"/>
      <c r="M257" s="205"/>
      <c r="N257" s="183"/>
      <c r="O257" s="162"/>
      <c r="P257" s="159"/>
      <c r="Q257" s="154"/>
    </row>
    <row r="258" spans="1:17" ht="21.75" customHeight="1" x14ac:dyDescent="0.25">
      <c r="A258" s="197"/>
      <c r="B258" s="197">
        <v>44812</v>
      </c>
      <c r="C258" s="198"/>
      <c r="D258" s="198">
        <v>2428</v>
      </c>
      <c r="E258" s="198"/>
      <c r="F258" s="223" t="s">
        <v>660</v>
      </c>
      <c r="G258" s="232"/>
      <c r="H258" s="232">
        <v>1000</v>
      </c>
      <c r="I258" s="200" t="e">
        <f t="shared" si="5"/>
        <v>#REF!</v>
      </c>
      <c r="J258" s="154"/>
      <c r="K258" s="220"/>
      <c r="L258" s="205"/>
      <c r="M258" s="205"/>
      <c r="N258" s="183"/>
      <c r="O258" s="162"/>
      <c r="P258" s="159"/>
      <c r="Q258" s="154"/>
    </row>
    <row r="259" spans="1:17" ht="21.75" customHeight="1" x14ac:dyDescent="0.25">
      <c r="A259" s="197"/>
      <c r="B259" s="197">
        <v>44812</v>
      </c>
      <c r="C259" s="198"/>
      <c r="D259" s="198">
        <v>2429</v>
      </c>
      <c r="E259" s="198"/>
      <c r="F259" s="223" t="s">
        <v>661</v>
      </c>
      <c r="G259" s="232"/>
      <c r="H259" s="232">
        <v>6694</v>
      </c>
      <c r="I259" s="200" t="e">
        <f t="shared" si="5"/>
        <v>#REF!</v>
      </c>
      <c r="J259" s="154"/>
      <c r="K259" s="220"/>
      <c r="L259" s="205"/>
      <c r="M259" s="205"/>
      <c r="N259" s="183"/>
      <c r="O259" s="162"/>
      <c r="P259" s="159"/>
      <c r="Q259" s="154"/>
    </row>
    <row r="260" spans="1:17" ht="21.75" customHeight="1" x14ac:dyDescent="0.25">
      <c r="A260" s="197"/>
      <c r="B260" s="197">
        <v>44812</v>
      </c>
      <c r="C260" s="198"/>
      <c r="D260" s="198">
        <v>2430</v>
      </c>
      <c r="E260" s="198"/>
      <c r="F260" s="223" t="s">
        <v>662</v>
      </c>
      <c r="G260" s="232">
        <v>303000</v>
      </c>
      <c r="H260" s="232"/>
      <c r="I260" s="200" t="e">
        <f t="shared" si="5"/>
        <v>#REF!</v>
      </c>
      <c r="J260" s="154"/>
      <c r="K260" s="220"/>
      <c r="L260" s="205"/>
      <c r="M260" s="205"/>
      <c r="N260" s="183"/>
      <c r="O260" s="162"/>
      <c r="P260" s="159"/>
      <c r="Q260" s="154"/>
    </row>
    <row r="261" spans="1:17" ht="21.75" customHeight="1" x14ac:dyDescent="0.25">
      <c r="A261" s="197"/>
      <c r="B261" s="197">
        <v>44812</v>
      </c>
      <c r="C261" s="198"/>
      <c r="D261" s="198">
        <v>2431</v>
      </c>
      <c r="E261" s="198"/>
      <c r="F261" s="223" t="s">
        <v>663</v>
      </c>
      <c r="G261" s="232"/>
      <c r="H261" s="232">
        <v>19000</v>
      </c>
      <c r="I261" s="200" t="e">
        <f t="shared" si="5"/>
        <v>#REF!</v>
      </c>
      <c r="J261" s="154"/>
      <c r="K261" s="220"/>
      <c r="L261" s="205"/>
      <c r="M261" s="205"/>
      <c r="N261" s="183"/>
      <c r="O261" s="162"/>
      <c r="P261" s="159"/>
      <c r="Q261" s="154"/>
    </row>
    <row r="262" spans="1:17" ht="21.75" customHeight="1" x14ac:dyDescent="0.25">
      <c r="A262" s="197"/>
      <c r="B262" s="197" t="s">
        <v>665</v>
      </c>
      <c r="C262" s="198"/>
      <c r="D262" s="198">
        <v>2432</v>
      </c>
      <c r="E262" s="198"/>
      <c r="F262" s="223" t="s">
        <v>664</v>
      </c>
      <c r="G262" s="232">
        <v>1113000</v>
      </c>
      <c r="H262" s="232"/>
      <c r="I262" s="200" t="e">
        <f t="shared" si="5"/>
        <v>#REF!</v>
      </c>
      <c r="J262" s="154"/>
      <c r="K262" s="220"/>
      <c r="L262" s="205"/>
      <c r="M262" s="205"/>
      <c r="N262" s="183"/>
      <c r="O262" s="162"/>
      <c r="P262" s="159"/>
      <c r="Q262" s="154"/>
    </row>
    <row r="263" spans="1:17" ht="21.75" customHeight="1" x14ac:dyDescent="0.25">
      <c r="A263" s="197"/>
      <c r="B263" s="197">
        <v>44813</v>
      </c>
      <c r="C263" s="198"/>
      <c r="D263" s="198">
        <v>2433</v>
      </c>
      <c r="E263" s="198"/>
      <c r="F263" s="223" t="s">
        <v>666</v>
      </c>
      <c r="G263" s="232">
        <v>2000000</v>
      </c>
      <c r="H263" s="232"/>
      <c r="I263" s="200" t="e">
        <f t="shared" si="5"/>
        <v>#REF!</v>
      </c>
      <c r="J263" s="154"/>
      <c r="K263" s="220"/>
      <c r="L263" s="205"/>
      <c r="M263" s="205"/>
      <c r="N263" s="183"/>
      <c r="O263" s="162"/>
      <c r="P263" s="159"/>
      <c r="Q263" s="154"/>
    </row>
    <row r="264" spans="1:17" ht="21.75" customHeight="1" x14ac:dyDescent="0.25">
      <c r="A264" s="197"/>
      <c r="B264" s="197"/>
      <c r="C264" s="198"/>
      <c r="D264" s="198">
        <v>2434</v>
      </c>
      <c r="E264" s="198"/>
      <c r="F264" s="223" t="s">
        <v>486</v>
      </c>
      <c r="G264" s="232"/>
      <c r="H264" s="232"/>
      <c r="I264" s="200" t="e">
        <f t="shared" si="5"/>
        <v>#REF!</v>
      </c>
      <c r="J264" s="154"/>
      <c r="K264" s="220"/>
      <c r="L264" s="205"/>
      <c r="M264" s="205"/>
      <c r="N264" s="183"/>
      <c r="O264" s="162"/>
      <c r="P264" s="159"/>
      <c r="Q264" s="154"/>
    </row>
    <row r="265" spans="1:17" ht="21.75" customHeight="1" x14ac:dyDescent="0.25">
      <c r="A265" s="197"/>
      <c r="B265" s="197">
        <v>44813</v>
      </c>
      <c r="C265" s="198"/>
      <c r="D265" s="198">
        <v>2435</v>
      </c>
      <c r="E265" s="198"/>
      <c r="F265" s="223" t="s">
        <v>667</v>
      </c>
      <c r="G265" s="232"/>
      <c r="H265" s="232">
        <v>35500</v>
      </c>
      <c r="I265" s="200" t="e">
        <f t="shared" si="5"/>
        <v>#REF!</v>
      </c>
      <c r="J265" s="154"/>
      <c r="K265" s="220"/>
      <c r="L265" s="205"/>
      <c r="M265" s="205"/>
      <c r="N265" s="183"/>
      <c r="O265" s="162"/>
      <c r="P265" s="159"/>
      <c r="Q265" s="154"/>
    </row>
    <row r="266" spans="1:17" ht="21.75" customHeight="1" x14ac:dyDescent="0.25">
      <c r="A266" s="197"/>
      <c r="B266" s="197">
        <v>44813</v>
      </c>
      <c r="C266" s="198"/>
      <c r="D266" s="198">
        <v>2436</v>
      </c>
      <c r="E266" s="198"/>
      <c r="F266" s="223" t="s">
        <v>718</v>
      </c>
      <c r="G266" s="232"/>
      <c r="H266" s="232">
        <v>90000</v>
      </c>
      <c r="I266" s="200" t="e">
        <f t="shared" si="5"/>
        <v>#REF!</v>
      </c>
      <c r="J266" s="154"/>
      <c r="K266" s="220"/>
      <c r="L266" s="205"/>
      <c r="M266" s="205"/>
      <c r="N266" s="183"/>
      <c r="O266" s="162"/>
      <c r="P266" s="159"/>
      <c r="Q266" s="154"/>
    </row>
    <row r="267" spans="1:17" ht="30.75" customHeight="1" x14ac:dyDescent="0.25">
      <c r="B267" s="197">
        <v>44813</v>
      </c>
      <c r="C267" s="198"/>
      <c r="D267" s="198">
        <v>2437</v>
      </c>
      <c r="E267" s="198"/>
      <c r="F267" s="237" t="s">
        <v>668</v>
      </c>
      <c r="G267" s="232"/>
      <c r="H267" s="232">
        <v>200000</v>
      </c>
      <c r="I267" s="200" t="e">
        <f t="shared" si="5"/>
        <v>#REF!</v>
      </c>
      <c r="J267" s="154"/>
      <c r="K267" s="220"/>
      <c r="L267" s="205"/>
      <c r="M267" s="205"/>
      <c r="N267" s="183"/>
      <c r="O267" s="162"/>
      <c r="P267" s="159"/>
      <c r="Q267" s="154"/>
    </row>
    <row r="268" spans="1:17" ht="21.75" customHeight="1" x14ac:dyDescent="0.25">
      <c r="A268" s="197"/>
      <c r="B268" s="197">
        <v>44813</v>
      </c>
      <c r="C268" s="198"/>
      <c r="D268" s="198">
        <v>2438</v>
      </c>
      <c r="E268" s="198"/>
      <c r="F268" s="223" t="s">
        <v>669</v>
      </c>
      <c r="G268" s="232"/>
      <c r="H268" s="232">
        <v>7500</v>
      </c>
      <c r="I268" s="200" t="e">
        <f t="shared" si="5"/>
        <v>#REF!</v>
      </c>
      <c r="J268" s="154"/>
      <c r="K268" s="220"/>
      <c r="L268" s="205"/>
      <c r="M268" s="205"/>
      <c r="N268" s="183"/>
      <c r="O268" s="162"/>
      <c r="P268" s="159"/>
      <c r="Q268" s="154"/>
    </row>
    <row r="269" spans="1:17" ht="21.75" customHeight="1" x14ac:dyDescent="0.25">
      <c r="A269" s="197"/>
      <c r="B269" s="197">
        <v>44813</v>
      </c>
      <c r="C269" s="198"/>
      <c r="D269" s="198">
        <v>2439</v>
      </c>
      <c r="E269" s="198"/>
      <c r="F269" s="223" t="s">
        <v>670</v>
      </c>
      <c r="G269" s="232"/>
      <c r="H269" s="232">
        <v>200000</v>
      </c>
      <c r="I269" s="200" t="e">
        <f t="shared" si="5"/>
        <v>#REF!</v>
      </c>
      <c r="J269" s="154"/>
      <c r="K269" s="220"/>
      <c r="L269" s="205"/>
      <c r="M269" s="205"/>
      <c r="N269" s="183"/>
      <c r="O269" s="162"/>
      <c r="P269" s="159"/>
      <c r="Q269" s="154"/>
    </row>
    <row r="270" spans="1:17" ht="21.75" customHeight="1" x14ac:dyDescent="0.25">
      <c r="A270" s="197"/>
      <c r="B270" s="197">
        <v>44813</v>
      </c>
      <c r="C270" s="198"/>
      <c r="D270" s="198">
        <v>2440</v>
      </c>
      <c r="E270" s="198"/>
      <c r="F270" s="223" t="s">
        <v>671</v>
      </c>
      <c r="G270" s="232"/>
      <c r="H270" s="232">
        <v>101000</v>
      </c>
      <c r="I270" s="200" t="e">
        <f t="shared" si="5"/>
        <v>#REF!</v>
      </c>
      <c r="J270" s="154"/>
      <c r="K270" s="220"/>
      <c r="L270" s="205"/>
      <c r="M270" s="205"/>
      <c r="N270" s="183"/>
      <c r="O270" s="162"/>
      <c r="P270" s="159"/>
      <c r="Q270" s="154"/>
    </row>
    <row r="271" spans="1:17" ht="21.75" customHeight="1" x14ac:dyDescent="0.25">
      <c r="A271" s="197"/>
      <c r="B271" s="197">
        <v>44813</v>
      </c>
      <c r="C271" s="198"/>
      <c r="D271" s="198">
        <v>2441</v>
      </c>
      <c r="E271" s="198"/>
      <c r="F271" s="223" t="s">
        <v>672</v>
      </c>
      <c r="G271" s="232"/>
      <c r="H271" s="232">
        <v>101000</v>
      </c>
      <c r="I271" s="200" t="e">
        <f t="shared" si="5"/>
        <v>#REF!</v>
      </c>
      <c r="J271" s="154"/>
      <c r="K271" s="220"/>
      <c r="L271" s="205"/>
      <c r="M271" s="205"/>
      <c r="N271" s="183"/>
      <c r="O271" s="162"/>
      <c r="P271" s="159"/>
      <c r="Q271" s="154"/>
    </row>
    <row r="272" spans="1:17" ht="21.75" customHeight="1" x14ac:dyDescent="0.25">
      <c r="A272" s="197"/>
      <c r="B272" s="197">
        <v>44813</v>
      </c>
      <c r="C272" s="198"/>
      <c r="D272" s="198">
        <v>2442</v>
      </c>
      <c r="E272" s="198"/>
      <c r="F272" s="223" t="s">
        <v>673</v>
      </c>
      <c r="G272" s="232"/>
      <c r="H272" s="232">
        <v>100000</v>
      </c>
      <c r="I272" s="200" t="e">
        <f t="shared" si="5"/>
        <v>#REF!</v>
      </c>
      <c r="J272" s="154"/>
      <c r="K272" s="220"/>
      <c r="L272" s="205"/>
      <c r="M272" s="205"/>
      <c r="N272" s="183"/>
      <c r="O272" s="162"/>
      <c r="P272" s="159"/>
      <c r="Q272" s="154"/>
    </row>
    <row r="273" spans="1:17" ht="21.75" customHeight="1" x14ac:dyDescent="0.25">
      <c r="A273" s="197"/>
      <c r="B273" s="197">
        <v>44816</v>
      </c>
      <c r="C273" s="198"/>
      <c r="D273" s="198">
        <v>2443</v>
      </c>
      <c r="E273" s="198"/>
      <c r="F273" s="223" t="s">
        <v>674</v>
      </c>
      <c r="G273" s="232"/>
      <c r="H273" s="232">
        <v>30000</v>
      </c>
      <c r="I273" s="200" t="e">
        <f t="shared" si="5"/>
        <v>#REF!</v>
      </c>
      <c r="J273" s="154"/>
      <c r="K273" s="220"/>
      <c r="L273" s="205"/>
      <c r="M273" s="205"/>
      <c r="N273" s="183"/>
      <c r="O273" s="162"/>
      <c r="P273" s="159"/>
      <c r="Q273" s="154"/>
    </row>
    <row r="274" spans="1:17" ht="21.75" customHeight="1" x14ac:dyDescent="0.25">
      <c r="A274" s="197"/>
      <c r="B274" s="197">
        <v>44816</v>
      </c>
      <c r="C274" s="198"/>
      <c r="D274" s="198">
        <v>2444</v>
      </c>
      <c r="E274" s="198"/>
      <c r="F274" s="223" t="s">
        <v>675</v>
      </c>
      <c r="G274" s="232"/>
      <c r="H274" s="232">
        <v>5000</v>
      </c>
      <c r="I274" s="200" t="e">
        <f t="shared" si="5"/>
        <v>#REF!</v>
      </c>
      <c r="J274" s="154"/>
      <c r="K274" s="220"/>
      <c r="L274" s="205"/>
      <c r="M274" s="205"/>
      <c r="N274" s="183"/>
      <c r="O274" s="162"/>
      <c r="P274" s="159"/>
      <c r="Q274" s="154"/>
    </row>
    <row r="275" spans="1:17" ht="21.75" customHeight="1" x14ac:dyDescent="0.25">
      <c r="A275" s="197"/>
      <c r="B275" s="197">
        <v>44816</v>
      </c>
      <c r="C275" s="198"/>
      <c r="D275" s="198">
        <v>2445</v>
      </c>
      <c r="E275" s="198"/>
      <c r="F275" s="223" t="s">
        <v>676</v>
      </c>
      <c r="G275" s="232"/>
      <c r="H275" s="232">
        <v>5000</v>
      </c>
      <c r="I275" s="200" t="e">
        <f t="shared" si="5"/>
        <v>#REF!</v>
      </c>
      <c r="J275" s="154"/>
      <c r="K275" s="220"/>
      <c r="L275" s="205"/>
      <c r="M275" s="205"/>
      <c r="N275" s="183"/>
      <c r="O275" s="162"/>
      <c r="P275" s="159"/>
      <c r="Q275" s="154"/>
    </row>
    <row r="276" spans="1:17" ht="21.75" customHeight="1" x14ac:dyDescent="0.25">
      <c r="A276" s="197"/>
      <c r="B276" s="197">
        <v>44817</v>
      </c>
      <c r="C276" s="198"/>
      <c r="D276" s="198">
        <v>2446</v>
      </c>
      <c r="E276" s="198"/>
      <c r="F276" s="223" t="s">
        <v>677</v>
      </c>
      <c r="G276" s="232"/>
      <c r="H276" s="232">
        <v>20000</v>
      </c>
      <c r="I276" s="200" t="e">
        <f t="shared" si="5"/>
        <v>#REF!</v>
      </c>
      <c r="J276" s="154"/>
      <c r="K276" s="220"/>
      <c r="L276" s="205"/>
      <c r="M276" s="205"/>
      <c r="N276" s="183"/>
      <c r="O276" s="162"/>
      <c r="P276" s="159"/>
      <c r="Q276" s="154"/>
    </row>
    <row r="277" spans="1:17" ht="21.75" customHeight="1" x14ac:dyDescent="0.25">
      <c r="A277" s="197"/>
      <c r="B277" s="197">
        <v>44817</v>
      </c>
      <c r="C277" s="198"/>
      <c r="D277" s="198">
        <v>2447</v>
      </c>
      <c r="E277" s="198"/>
      <c r="F277" s="223" t="s">
        <v>678</v>
      </c>
      <c r="G277" s="232"/>
      <c r="H277" s="232">
        <v>813000</v>
      </c>
      <c r="I277" s="200" t="e">
        <f t="shared" si="5"/>
        <v>#REF!</v>
      </c>
      <c r="J277" s="154"/>
      <c r="K277" s="220"/>
      <c r="L277" s="205"/>
      <c r="M277" s="205"/>
      <c r="N277" s="183"/>
      <c r="O277" s="162"/>
      <c r="P277" s="159"/>
      <c r="Q277" s="154"/>
    </row>
    <row r="278" spans="1:17" ht="21.75" customHeight="1" x14ac:dyDescent="0.25">
      <c r="A278" s="197"/>
      <c r="B278" s="197"/>
      <c r="C278" s="198"/>
      <c r="D278" s="198">
        <v>2448</v>
      </c>
      <c r="E278" s="198"/>
      <c r="F278" s="223" t="s">
        <v>486</v>
      </c>
      <c r="G278" s="232"/>
      <c r="H278" s="232">
        <v>20200</v>
      </c>
      <c r="I278" s="200" t="e">
        <f t="shared" si="5"/>
        <v>#REF!</v>
      </c>
      <c r="J278" s="154"/>
      <c r="K278" s="220"/>
      <c r="L278" s="205"/>
      <c r="M278" s="205"/>
      <c r="N278" s="183"/>
      <c r="O278" s="162"/>
      <c r="P278" s="159"/>
      <c r="Q278" s="154"/>
    </row>
    <row r="279" spans="1:17" ht="21.75" customHeight="1" x14ac:dyDescent="0.25">
      <c r="A279" s="197"/>
      <c r="B279" s="197">
        <v>44817</v>
      </c>
      <c r="C279" s="198"/>
      <c r="D279" s="198">
        <v>2449</v>
      </c>
      <c r="E279" s="198"/>
      <c r="F279" s="223" t="s">
        <v>679</v>
      </c>
      <c r="G279" s="232"/>
      <c r="H279" s="232"/>
      <c r="I279" s="200" t="e">
        <f t="shared" si="5"/>
        <v>#REF!</v>
      </c>
      <c r="J279" s="154"/>
      <c r="K279" s="220"/>
      <c r="L279" s="205"/>
      <c r="M279" s="205"/>
      <c r="N279" s="183"/>
      <c r="O279" s="162"/>
      <c r="P279" s="159"/>
      <c r="Q279" s="154"/>
    </row>
    <row r="280" spans="1:17" ht="31.5" customHeight="1" x14ac:dyDescent="0.25">
      <c r="A280" s="197"/>
      <c r="B280" s="197">
        <v>44817</v>
      </c>
      <c r="C280" s="198"/>
      <c r="D280" s="198">
        <v>2450</v>
      </c>
      <c r="E280" s="198"/>
      <c r="F280" s="237" t="s">
        <v>680</v>
      </c>
      <c r="G280" s="232"/>
      <c r="H280" s="232">
        <v>45000</v>
      </c>
      <c r="I280" s="200" t="e">
        <f t="shared" si="5"/>
        <v>#REF!</v>
      </c>
      <c r="J280" s="154"/>
      <c r="K280" s="220"/>
      <c r="L280" s="205"/>
      <c r="M280" s="205"/>
      <c r="N280" s="183"/>
      <c r="O280" s="162"/>
      <c r="P280" s="159"/>
      <c r="Q280" s="154"/>
    </row>
    <row r="281" spans="1:17" ht="21.75" customHeight="1" x14ac:dyDescent="0.25">
      <c r="A281" s="197"/>
      <c r="B281" s="197"/>
      <c r="C281" s="198"/>
      <c r="D281" s="198">
        <v>2451</v>
      </c>
      <c r="E281" s="198"/>
      <c r="F281" s="223" t="s">
        <v>486</v>
      </c>
      <c r="G281" s="232"/>
      <c r="H281" s="232"/>
      <c r="I281" s="200" t="e">
        <f t="shared" si="5"/>
        <v>#REF!</v>
      </c>
      <c r="J281" s="154"/>
      <c r="K281" s="220"/>
      <c r="L281" s="205"/>
      <c r="M281" s="205"/>
      <c r="N281" s="183"/>
      <c r="O281" s="162"/>
      <c r="P281" s="159"/>
      <c r="Q281" s="154"/>
    </row>
    <row r="282" spans="1:17" ht="21.75" customHeight="1" x14ac:dyDescent="0.25">
      <c r="A282" s="197"/>
      <c r="B282" s="197"/>
      <c r="C282" s="198"/>
      <c r="D282" s="198">
        <v>2452</v>
      </c>
      <c r="E282" s="198"/>
      <c r="F282" s="223" t="s">
        <v>486</v>
      </c>
      <c r="G282" s="232"/>
      <c r="H282" s="232"/>
      <c r="I282" s="200" t="e">
        <f t="shared" si="5"/>
        <v>#REF!</v>
      </c>
      <c r="J282" s="154"/>
      <c r="K282" s="220"/>
      <c r="L282" s="205"/>
      <c r="M282" s="205"/>
      <c r="N282" s="183"/>
      <c r="O282" s="162"/>
      <c r="P282" s="159"/>
      <c r="Q282" s="154"/>
    </row>
    <row r="283" spans="1:17" ht="21.75" customHeight="1" x14ac:dyDescent="0.25">
      <c r="A283" s="197"/>
      <c r="B283" s="197"/>
      <c r="C283" s="198"/>
      <c r="D283" s="198">
        <v>2453</v>
      </c>
      <c r="E283" s="198"/>
      <c r="F283" s="223" t="s">
        <v>486</v>
      </c>
      <c r="G283" s="232"/>
      <c r="H283" s="232"/>
      <c r="I283" s="200" t="e">
        <f t="shared" si="5"/>
        <v>#REF!</v>
      </c>
      <c r="J283" s="154"/>
      <c r="K283" s="220"/>
      <c r="L283" s="205"/>
      <c r="M283" s="205"/>
      <c r="N283" s="183"/>
      <c r="O283" s="162"/>
      <c r="P283" s="159"/>
      <c r="Q283" s="154"/>
    </row>
    <row r="284" spans="1:17" ht="21.75" customHeight="1" x14ac:dyDescent="0.25">
      <c r="A284" s="197"/>
      <c r="B284" s="197"/>
      <c r="C284" s="198"/>
      <c r="D284" s="198">
        <v>2454</v>
      </c>
      <c r="E284" s="198"/>
      <c r="F284" s="223" t="s">
        <v>486</v>
      </c>
      <c r="G284" s="232"/>
      <c r="H284" s="232"/>
      <c r="I284" s="200" t="e">
        <f t="shared" si="5"/>
        <v>#REF!</v>
      </c>
      <c r="J284" s="154"/>
      <c r="K284" s="220"/>
      <c r="L284" s="205"/>
      <c r="M284" s="205"/>
      <c r="N284" s="183"/>
      <c r="O284" s="162"/>
      <c r="P284" s="159"/>
      <c r="Q284" s="154"/>
    </row>
    <row r="285" spans="1:17" ht="21.75" customHeight="1" x14ac:dyDescent="0.25">
      <c r="A285" s="197"/>
      <c r="B285" s="197"/>
      <c r="C285" s="198"/>
      <c r="D285" s="198">
        <v>2455</v>
      </c>
      <c r="E285" s="198"/>
      <c r="F285" s="223" t="s">
        <v>486</v>
      </c>
      <c r="G285" s="232"/>
      <c r="H285" s="232"/>
      <c r="I285" s="200" t="e">
        <f t="shared" si="5"/>
        <v>#REF!</v>
      </c>
      <c r="J285" s="154"/>
      <c r="K285" s="220"/>
      <c r="L285" s="205"/>
      <c r="M285" s="205"/>
      <c r="N285" s="183"/>
      <c r="O285" s="162"/>
      <c r="P285" s="159"/>
      <c r="Q285" s="154"/>
    </row>
    <row r="286" spans="1:17" ht="21.75" customHeight="1" x14ac:dyDescent="0.25">
      <c r="A286" s="197"/>
      <c r="B286" s="197"/>
      <c r="C286" s="198"/>
      <c r="D286" s="198">
        <v>2456</v>
      </c>
      <c r="E286" s="198"/>
      <c r="F286" s="223" t="s">
        <v>486</v>
      </c>
      <c r="G286" s="232"/>
      <c r="H286" s="232"/>
      <c r="I286" s="200" t="e">
        <f t="shared" si="5"/>
        <v>#REF!</v>
      </c>
      <c r="J286" s="154"/>
      <c r="K286" s="220"/>
      <c r="L286" s="205"/>
      <c r="M286" s="205"/>
      <c r="N286" s="183"/>
      <c r="O286" s="162"/>
      <c r="P286" s="159"/>
      <c r="Q286" s="154"/>
    </row>
    <row r="287" spans="1:17" ht="21.75" customHeight="1" x14ac:dyDescent="0.25">
      <c r="A287" s="197"/>
      <c r="B287" s="197"/>
      <c r="C287" s="198"/>
      <c r="D287" s="198">
        <v>2457</v>
      </c>
      <c r="E287" s="198"/>
      <c r="F287" s="223" t="s">
        <v>486</v>
      </c>
      <c r="G287" s="232"/>
      <c r="H287" s="232"/>
      <c r="I287" s="200" t="e">
        <f t="shared" si="5"/>
        <v>#REF!</v>
      </c>
      <c r="J287" s="154"/>
      <c r="K287" s="220"/>
      <c r="L287" s="205"/>
      <c r="M287" s="205"/>
      <c r="N287" s="183"/>
      <c r="O287" s="162"/>
      <c r="P287" s="159"/>
      <c r="Q287" s="154"/>
    </row>
    <row r="288" spans="1:17" ht="21.75" customHeight="1" x14ac:dyDescent="0.25">
      <c r="A288" s="197"/>
      <c r="B288" s="197"/>
      <c r="C288" s="198"/>
      <c r="D288" s="198">
        <v>2458</v>
      </c>
      <c r="E288" s="198"/>
      <c r="F288" s="223" t="s">
        <v>486</v>
      </c>
      <c r="G288" s="232"/>
      <c r="H288" s="232"/>
      <c r="I288" s="200" t="e">
        <f t="shared" si="5"/>
        <v>#REF!</v>
      </c>
      <c r="J288" s="154"/>
      <c r="K288" s="220"/>
      <c r="L288" s="205"/>
      <c r="M288" s="205"/>
      <c r="N288" s="183"/>
      <c r="O288" s="162"/>
      <c r="P288" s="159"/>
      <c r="Q288" s="154"/>
    </row>
    <row r="289" spans="1:17" ht="21.75" customHeight="1" x14ac:dyDescent="0.25">
      <c r="A289" s="197"/>
      <c r="B289" s="197"/>
      <c r="C289" s="198"/>
      <c r="D289" s="198">
        <v>2459</v>
      </c>
      <c r="E289" s="198"/>
      <c r="F289" s="223" t="s">
        <v>486</v>
      </c>
      <c r="G289" s="232"/>
      <c r="H289" s="232"/>
      <c r="I289" s="200" t="e">
        <f t="shared" si="5"/>
        <v>#REF!</v>
      </c>
      <c r="J289" s="154"/>
      <c r="K289" s="220"/>
      <c r="L289" s="205"/>
      <c r="M289" s="205"/>
      <c r="N289" s="183"/>
      <c r="O289" s="162"/>
      <c r="P289" s="159"/>
      <c r="Q289" s="154"/>
    </row>
    <row r="290" spans="1:17" ht="21.75" customHeight="1" x14ac:dyDescent="0.25">
      <c r="A290" s="197"/>
      <c r="B290" s="197"/>
      <c r="C290" s="198"/>
      <c r="D290" s="198">
        <v>2460</v>
      </c>
      <c r="E290" s="198"/>
      <c r="F290" s="223" t="s">
        <v>486</v>
      </c>
      <c r="G290" s="232"/>
      <c r="H290" s="232"/>
      <c r="I290" s="200" t="e">
        <f t="shared" si="5"/>
        <v>#REF!</v>
      </c>
      <c r="J290" s="154"/>
      <c r="K290" s="220"/>
      <c r="L290" s="205"/>
      <c r="M290" s="205"/>
      <c r="N290" s="183"/>
      <c r="O290" s="162"/>
      <c r="P290" s="159"/>
      <c r="Q290" s="154"/>
    </row>
    <row r="291" spans="1:17" ht="21.75" customHeight="1" x14ac:dyDescent="0.25">
      <c r="A291" s="197"/>
      <c r="B291" s="197"/>
      <c r="C291" s="198"/>
      <c r="D291" s="198">
        <v>2461</v>
      </c>
      <c r="E291" s="198"/>
      <c r="F291" s="223" t="s">
        <v>486</v>
      </c>
      <c r="G291" s="232"/>
      <c r="H291" s="232"/>
      <c r="I291" s="200" t="e">
        <f t="shared" si="5"/>
        <v>#REF!</v>
      </c>
      <c r="J291" s="154"/>
      <c r="K291" s="220"/>
      <c r="L291" s="205"/>
      <c r="M291" s="205"/>
      <c r="N291" s="183"/>
      <c r="O291" s="162"/>
      <c r="P291" s="159"/>
      <c r="Q291" s="154"/>
    </row>
    <row r="292" spans="1:17" ht="21.75" customHeight="1" x14ac:dyDescent="0.25">
      <c r="A292" s="197"/>
      <c r="B292" s="197">
        <v>44817</v>
      </c>
      <c r="C292" s="198"/>
      <c r="D292" s="198">
        <v>2462</v>
      </c>
      <c r="E292" s="198"/>
      <c r="F292" s="223" t="s">
        <v>719</v>
      </c>
      <c r="G292" s="232"/>
      <c r="H292" s="232">
        <v>2000</v>
      </c>
      <c r="I292" s="200" t="e">
        <f t="shared" si="5"/>
        <v>#REF!</v>
      </c>
      <c r="J292" s="154"/>
      <c r="K292" s="220"/>
      <c r="L292" s="205"/>
      <c r="M292" s="205"/>
      <c r="N292" s="183"/>
      <c r="O292" s="162"/>
      <c r="P292" s="159"/>
      <c r="Q292" s="154"/>
    </row>
    <row r="293" spans="1:17" ht="21.75" customHeight="1" x14ac:dyDescent="0.25">
      <c r="A293" s="197"/>
      <c r="B293" s="197">
        <v>44817</v>
      </c>
      <c r="C293" s="198"/>
      <c r="D293" s="198">
        <v>2463</v>
      </c>
      <c r="E293" s="198"/>
      <c r="F293" s="223" t="s">
        <v>681</v>
      </c>
      <c r="G293" s="232"/>
      <c r="H293" s="232">
        <v>16800</v>
      </c>
      <c r="I293" s="200" t="e">
        <f t="shared" si="5"/>
        <v>#REF!</v>
      </c>
      <c r="J293" s="154"/>
      <c r="K293" s="220"/>
      <c r="L293" s="205"/>
      <c r="M293" s="205"/>
      <c r="N293" s="183"/>
      <c r="O293" s="162"/>
      <c r="P293" s="159"/>
      <c r="Q293" s="154"/>
    </row>
    <row r="294" spans="1:17" ht="21.75" customHeight="1" x14ac:dyDescent="0.25">
      <c r="A294" s="197"/>
      <c r="B294" s="197">
        <v>44817</v>
      </c>
      <c r="C294" s="198"/>
      <c r="D294" s="198">
        <v>2464</v>
      </c>
      <c r="E294" s="198"/>
      <c r="F294" s="223" t="s">
        <v>682</v>
      </c>
      <c r="G294" s="232"/>
      <c r="H294" s="232">
        <v>10000</v>
      </c>
      <c r="I294" s="200" t="e">
        <f t="shared" si="5"/>
        <v>#REF!</v>
      </c>
      <c r="J294" s="154"/>
      <c r="K294" s="220"/>
      <c r="L294" s="205"/>
      <c r="M294" s="205"/>
      <c r="N294" s="183"/>
      <c r="O294" s="162"/>
      <c r="P294" s="159"/>
      <c r="Q294" s="154"/>
    </row>
    <row r="295" spans="1:17" ht="21.75" customHeight="1" x14ac:dyDescent="0.25">
      <c r="A295" s="197"/>
      <c r="B295" s="197">
        <v>44817</v>
      </c>
      <c r="C295" s="198"/>
      <c r="D295" s="198">
        <v>2465</v>
      </c>
      <c r="E295" s="198"/>
      <c r="F295" s="223" t="s">
        <v>683</v>
      </c>
      <c r="G295" s="232"/>
      <c r="H295" s="232">
        <v>4000</v>
      </c>
      <c r="I295" s="200" t="e">
        <f t="shared" si="5"/>
        <v>#REF!</v>
      </c>
      <c r="J295" s="154"/>
      <c r="K295" s="220"/>
      <c r="L295" s="205"/>
      <c r="M295" s="205"/>
      <c r="N295" s="183"/>
      <c r="O295" s="162"/>
      <c r="P295" s="159"/>
      <c r="Q295" s="154"/>
    </row>
    <row r="296" spans="1:17" ht="21.75" customHeight="1" x14ac:dyDescent="0.25">
      <c r="A296" s="197"/>
      <c r="B296" s="197">
        <v>44817</v>
      </c>
      <c r="C296" s="198"/>
      <c r="D296" s="198">
        <v>2466</v>
      </c>
      <c r="E296" s="198"/>
      <c r="F296" s="223" t="s">
        <v>684</v>
      </c>
      <c r="G296" s="232"/>
      <c r="H296" s="232">
        <v>8000</v>
      </c>
      <c r="I296" s="200" t="e">
        <f t="shared" si="5"/>
        <v>#REF!</v>
      </c>
      <c r="J296" s="154"/>
      <c r="K296" s="220"/>
      <c r="L296" s="205"/>
      <c r="M296" s="205"/>
      <c r="N296" s="183"/>
      <c r="O296" s="162"/>
      <c r="P296" s="159"/>
      <c r="Q296" s="154"/>
    </row>
    <row r="297" spans="1:17" ht="21.75" customHeight="1" x14ac:dyDescent="0.25">
      <c r="A297" s="197"/>
      <c r="B297" s="197">
        <v>44817</v>
      </c>
      <c r="C297" s="198"/>
      <c r="D297" s="198">
        <v>2467</v>
      </c>
      <c r="E297" s="198"/>
      <c r="F297" s="223" t="s">
        <v>685</v>
      </c>
      <c r="G297" s="232"/>
      <c r="H297" s="232">
        <v>2000</v>
      </c>
      <c r="I297" s="200" t="e">
        <f t="shared" si="5"/>
        <v>#REF!</v>
      </c>
      <c r="J297" s="154"/>
      <c r="K297" s="220"/>
      <c r="L297" s="205"/>
      <c r="M297" s="205"/>
      <c r="N297" s="183"/>
      <c r="O297" s="162"/>
      <c r="P297" s="159"/>
      <c r="Q297" s="154"/>
    </row>
    <row r="298" spans="1:17" ht="21.75" customHeight="1" x14ac:dyDescent="0.25">
      <c r="A298" s="197"/>
      <c r="B298" s="197">
        <v>44817</v>
      </c>
      <c r="C298" s="198"/>
      <c r="D298" s="198">
        <v>2468</v>
      </c>
      <c r="E298" s="198"/>
      <c r="F298" s="223" t="s">
        <v>686</v>
      </c>
      <c r="G298" s="232"/>
      <c r="H298" s="232">
        <v>26000</v>
      </c>
      <c r="I298" s="200" t="e">
        <f t="shared" si="5"/>
        <v>#REF!</v>
      </c>
      <c r="J298" s="154"/>
      <c r="K298" s="220"/>
      <c r="L298" s="205"/>
      <c r="M298" s="205"/>
      <c r="N298" s="183"/>
      <c r="O298" s="162"/>
      <c r="P298" s="159"/>
      <c r="Q298" s="154"/>
    </row>
    <row r="299" spans="1:17" ht="21.75" customHeight="1" x14ac:dyDescent="0.25">
      <c r="A299" s="197"/>
      <c r="B299" s="197">
        <v>44817</v>
      </c>
      <c r="C299" s="198"/>
      <c r="D299" s="198">
        <v>2469</v>
      </c>
      <c r="E299" s="198"/>
      <c r="F299" s="223" t="s">
        <v>687</v>
      </c>
      <c r="G299" s="232"/>
      <c r="H299" s="232">
        <v>20000</v>
      </c>
      <c r="I299" s="200" t="e">
        <f t="shared" si="5"/>
        <v>#REF!</v>
      </c>
      <c r="J299" s="154"/>
      <c r="K299" s="220"/>
      <c r="L299" s="205"/>
      <c r="M299" s="205"/>
      <c r="N299" s="183"/>
      <c r="O299" s="162"/>
      <c r="P299" s="159"/>
      <c r="Q299" s="154"/>
    </row>
    <row r="300" spans="1:17" ht="21.75" customHeight="1" x14ac:dyDescent="0.25">
      <c r="A300" s="197"/>
      <c r="B300" s="197">
        <v>44817</v>
      </c>
      <c r="C300" s="198"/>
      <c r="D300" s="198">
        <v>2470</v>
      </c>
      <c r="E300" s="198"/>
      <c r="F300" s="223" t="s">
        <v>688</v>
      </c>
      <c r="G300" s="232"/>
      <c r="H300" s="232">
        <v>17000</v>
      </c>
      <c r="I300" s="200" t="e">
        <f t="shared" si="5"/>
        <v>#REF!</v>
      </c>
      <c r="J300" s="154"/>
      <c r="K300" s="220"/>
      <c r="L300" s="205"/>
      <c r="M300" s="205"/>
      <c r="N300" s="183"/>
      <c r="O300" s="162"/>
      <c r="P300" s="159"/>
      <c r="Q300" s="154"/>
    </row>
    <row r="301" spans="1:17" ht="21.75" customHeight="1" x14ac:dyDescent="0.25">
      <c r="A301" s="197"/>
      <c r="B301" s="197">
        <v>44817</v>
      </c>
      <c r="C301" s="198"/>
      <c r="D301" s="198">
        <v>2471</v>
      </c>
      <c r="E301" s="198"/>
      <c r="F301" s="223" t="s">
        <v>689</v>
      </c>
      <c r="G301" s="232"/>
      <c r="H301" s="232">
        <v>10300</v>
      </c>
      <c r="I301" s="200" t="e">
        <f t="shared" si="5"/>
        <v>#REF!</v>
      </c>
      <c r="J301" s="154"/>
      <c r="K301" s="220"/>
      <c r="L301" s="205"/>
      <c r="M301" s="205"/>
      <c r="N301" s="183"/>
      <c r="O301" s="162"/>
      <c r="P301" s="159"/>
      <c r="Q301" s="154"/>
    </row>
    <row r="302" spans="1:17" ht="21.75" customHeight="1" x14ac:dyDescent="0.25">
      <c r="A302" s="197"/>
      <c r="B302" s="197">
        <v>44817</v>
      </c>
      <c r="C302" s="198"/>
      <c r="D302" s="198">
        <v>2472</v>
      </c>
      <c r="E302" s="198"/>
      <c r="F302" s="223" t="s">
        <v>690</v>
      </c>
      <c r="G302" s="232"/>
      <c r="H302" s="232">
        <v>20000</v>
      </c>
      <c r="I302" s="200" t="e">
        <f t="shared" si="5"/>
        <v>#REF!</v>
      </c>
      <c r="J302" s="154"/>
      <c r="K302" s="220"/>
      <c r="L302" s="205"/>
      <c r="M302" s="205"/>
      <c r="N302" s="183"/>
      <c r="O302" s="162"/>
      <c r="P302" s="159"/>
      <c r="Q302" s="154"/>
    </row>
    <row r="303" spans="1:17" ht="21.75" customHeight="1" x14ac:dyDescent="0.25">
      <c r="A303" s="197"/>
      <c r="B303" s="197">
        <v>44817</v>
      </c>
      <c r="C303" s="198"/>
      <c r="D303" s="198">
        <v>2473</v>
      </c>
      <c r="E303" s="198"/>
      <c r="F303" s="223" t="s">
        <v>486</v>
      </c>
      <c r="G303" s="232"/>
      <c r="H303" s="232"/>
      <c r="I303" s="200" t="e">
        <f t="shared" si="5"/>
        <v>#REF!</v>
      </c>
      <c r="J303" s="154"/>
      <c r="K303" s="220"/>
      <c r="L303" s="205"/>
      <c r="M303" s="205"/>
      <c r="N303" s="183"/>
      <c r="O303" s="162"/>
      <c r="P303" s="159"/>
      <c r="Q303" s="154"/>
    </row>
    <row r="304" spans="1:17" ht="21.75" customHeight="1" x14ac:dyDescent="0.25">
      <c r="A304" s="197"/>
      <c r="B304" s="197">
        <v>44817</v>
      </c>
      <c r="C304" s="198"/>
      <c r="D304" s="198">
        <v>2474</v>
      </c>
      <c r="E304" s="198"/>
      <c r="F304" s="223" t="s">
        <v>691</v>
      </c>
      <c r="G304" s="232"/>
      <c r="H304" s="232">
        <v>5000</v>
      </c>
      <c r="I304" s="200" t="e">
        <f t="shared" si="5"/>
        <v>#REF!</v>
      </c>
      <c r="J304" s="154"/>
      <c r="K304" s="220"/>
      <c r="L304" s="205"/>
      <c r="M304" s="205"/>
      <c r="N304" s="183"/>
      <c r="O304" s="162"/>
      <c r="P304" s="159"/>
      <c r="Q304" s="154"/>
    </row>
    <row r="305" spans="1:17" ht="21.75" customHeight="1" x14ac:dyDescent="0.25">
      <c r="A305" s="197"/>
      <c r="B305" s="197">
        <v>44817</v>
      </c>
      <c r="C305" s="198"/>
      <c r="D305" s="198">
        <v>2475</v>
      </c>
      <c r="E305" s="198"/>
      <c r="F305" s="223" t="s">
        <v>692</v>
      </c>
      <c r="G305" s="232"/>
      <c r="H305" s="232">
        <v>28300</v>
      </c>
      <c r="I305" s="200" t="e">
        <f t="shared" si="5"/>
        <v>#REF!</v>
      </c>
      <c r="J305" s="154"/>
      <c r="K305" s="220"/>
      <c r="L305" s="205"/>
      <c r="M305" s="205"/>
      <c r="N305" s="183"/>
      <c r="O305" s="162"/>
      <c r="P305" s="159"/>
      <c r="Q305" s="154"/>
    </row>
    <row r="306" spans="1:17" ht="21.75" customHeight="1" x14ac:dyDescent="0.25">
      <c r="A306" s="197"/>
      <c r="B306" s="197">
        <v>44817</v>
      </c>
      <c r="C306" s="198"/>
      <c r="D306" s="198">
        <v>2476</v>
      </c>
      <c r="E306" s="198"/>
      <c r="F306" s="223" t="s">
        <v>693</v>
      </c>
      <c r="G306" s="232"/>
      <c r="H306" s="232">
        <v>15000</v>
      </c>
      <c r="I306" s="200" t="e">
        <f t="shared" si="5"/>
        <v>#REF!</v>
      </c>
      <c r="J306" s="154"/>
      <c r="K306" s="220"/>
      <c r="L306" s="205"/>
      <c r="M306" s="205"/>
      <c r="N306" s="183"/>
      <c r="O306" s="162"/>
      <c r="P306" s="159"/>
      <c r="Q306" s="154"/>
    </row>
    <row r="307" spans="1:17" ht="21.75" customHeight="1" x14ac:dyDescent="0.25">
      <c r="A307" s="197"/>
      <c r="B307" s="197">
        <v>44817</v>
      </c>
      <c r="C307" s="198"/>
      <c r="D307" s="198">
        <v>2477</v>
      </c>
      <c r="E307" s="198"/>
      <c r="F307" s="223" t="s">
        <v>694</v>
      </c>
      <c r="G307" s="232"/>
      <c r="H307" s="232">
        <v>50000</v>
      </c>
      <c r="I307" s="200" t="e">
        <f t="shared" si="5"/>
        <v>#REF!</v>
      </c>
      <c r="J307" s="154"/>
      <c r="K307" s="220"/>
      <c r="L307" s="205"/>
      <c r="M307" s="205"/>
      <c r="N307" s="183"/>
      <c r="O307" s="162"/>
      <c r="P307" s="159"/>
      <c r="Q307" s="154"/>
    </row>
    <row r="308" spans="1:17" ht="21.75" customHeight="1" x14ac:dyDescent="0.25">
      <c r="A308" s="197"/>
      <c r="B308" s="197">
        <v>44818</v>
      </c>
      <c r="C308" s="198"/>
      <c r="D308" s="198">
        <v>2478</v>
      </c>
      <c r="E308" s="198"/>
      <c r="F308" s="223" t="s">
        <v>486</v>
      </c>
      <c r="G308" s="232"/>
      <c r="H308" s="232"/>
      <c r="I308" s="200" t="e">
        <f t="shared" si="5"/>
        <v>#REF!</v>
      </c>
      <c r="J308" s="154"/>
      <c r="K308" s="220"/>
      <c r="L308" s="205"/>
      <c r="M308" s="205"/>
      <c r="N308" s="183"/>
      <c r="O308" s="162"/>
      <c r="P308" s="159"/>
      <c r="Q308" s="154"/>
    </row>
    <row r="309" spans="1:17" ht="21.75" customHeight="1" x14ac:dyDescent="0.25">
      <c r="A309" s="197"/>
      <c r="B309" s="197">
        <v>44818</v>
      </c>
      <c r="C309" s="198"/>
      <c r="D309" s="198">
        <v>2479</v>
      </c>
      <c r="E309" s="198"/>
      <c r="F309" s="223" t="s">
        <v>695</v>
      </c>
      <c r="G309" s="232"/>
      <c r="H309" s="232">
        <v>60600</v>
      </c>
      <c r="I309" s="200" t="e">
        <f t="shared" si="5"/>
        <v>#REF!</v>
      </c>
      <c r="J309" s="154"/>
      <c r="K309" s="220"/>
      <c r="L309" s="205"/>
      <c r="M309" s="205"/>
      <c r="N309" s="183"/>
      <c r="O309" s="162"/>
      <c r="P309" s="159"/>
      <c r="Q309" s="154"/>
    </row>
    <row r="310" spans="1:17" ht="21.75" customHeight="1" x14ac:dyDescent="0.25">
      <c r="A310" s="197"/>
      <c r="B310" s="197">
        <v>44818</v>
      </c>
      <c r="C310" s="198"/>
      <c r="D310" s="198">
        <v>2480</v>
      </c>
      <c r="E310" s="198"/>
      <c r="F310" s="223" t="s">
        <v>696</v>
      </c>
      <c r="G310" s="232"/>
      <c r="H310" s="232">
        <v>30000</v>
      </c>
      <c r="I310" s="200" t="e">
        <f t="shared" si="5"/>
        <v>#REF!</v>
      </c>
      <c r="J310" s="154"/>
      <c r="K310" s="220"/>
      <c r="L310" s="205"/>
      <c r="M310" s="205"/>
      <c r="N310" s="183"/>
      <c r="O310" s="162"/>
      <c r="P310" s="159"/>
      <c r="Q310" s="154"/>
    </row>
    <row r="311" spans="1:17" ht="21.75" customHeight="1" x14ac:dyDescent="0.25">
      <c r="A311" s="197"/>
      <c r="B311" s="197">
        <v>44818</v>
      </c>
      <c r="C311" s="198"/>
      <c r="D311" s="198">
        <v>2481</v>
      </c>
      <c r="E311" s="198"/>
      <c r="F311" s="223" t="s">
        <v>697</v>
      </c>
      <c r="G311" s="232"/>
      <c r="H311" s="232">
        <v>2000</v>
      </c>
      <c r="I311" s="200" t="e">
        <f t="shared" si="5"/>
        <v>#REF!</v>
      </c>
      <c r="J311" s="154"/>
      <c r="K311" s="220"/>
      <c r="L311" s="205"/>
      <c r="M311" s="205"/>
      <c r="N311" s="183"/>
      <c r="O311" s="162"/>
      <c r="P311" s="159"/>
      <c r="Q311" s="154"/>
    </row>
    <row r="312" spans="1:17" ht="21.75" customHeight="1" x14ac:dyDescent="0.25">
      <c r="A312" s="197"/>
      <c r="B312" s="197">
        <v>44818</v>
      </c>
      <c r="C312" s="198"/>
      <c r="D312" s="198">
        <v>2482</v>
      </c>
      <c r="E312" s="198"/>
      <c r="F312" s="223" t="s">
        <v>698</v>
      </c>
      <c r="G312" s="232"/>
      <c r="H312" s="232">
        <v>2000</v>
      </c>
      <c r="I312" s="200" t="e">
        <f t="shared" si="5"/>
        <v>#REF!</v>
      </c>
      <c r="J312" s="154"/>
      <c r="K312" s="220"/>
      <c r="L312" s="205"/>
      <c r="M312" s="205"/>
      <c r="N312" s="183"/>
      <c r="O312" s="162"/>
      <c r="P312" s="159"/>
      <c r="Q312" s="154"/>
    </row>
    <row r="313" spans="1:17" ht="21.75" customHeight="1" x14ac:dyDescent="0.25">
      <c r="A313" s="197"/>
      <c r="B313" s="197">
        <v>44818</v>
      </c>
      <c r="C313" s="198"/>
      <c r="D313" s="198">
        <v>2483</v>
      </c>
      <c r="E313" s="198"/>
      <c r="F313" s="223" t="s">
        <v>699</v>
      </c>
      <c r="G313" s="232"/>
      <c r="H313" s="232">
        <v>20000</v>
      </c>
      <c r="I313" s="200" t="e">
        <f t="shared" ref="I313:I376" si="6">I312+G313-H313</f>
        <v>#REF!</v>
      </c>
      <c r="J313" s="154"/>
      <c r="K313" s="220"/>
      <c r="L313" s="205"/>
      <c r="M313" s="205"/>
      <c r="N313" s="183"/>
      <c r="O313" s="162"/>
      <c r="P313" s="159"/>
      <c r="Q313" s="154"/>
    </row>
    <row r="314" spans="1:17" ht="21.75" customHeight="1" x14ac:dyDescent="0.25">
      <c r="A314" s="197"/>
      <c r="B314" s="197">
        <v>44818</v>
      </c>
      <c r="C314" s="198"/>
      <c r="D314" s="198">
        <v>2484</v>
      </c>
      <c r="E314" s="198"/>
      <c r="F314" s="223" t="s">
        <v>700</v>
      </c>
      <c r="G314" s="232"/>
      <c r="H314" s="232">
        <v>2000</v>
      </c>
      <c r="I314" s="200" t="e">
        <f t="shared" si="6"/>
        <v>#REF!</v>
      </c>
      <c r="J314" s="154"/>
      <c r="K314" s="220"/>
      <c r="L314" s="205"/>
      <c r="M314" s="205"/>
      <c r="N314" s="183"/>
      <c r="O314" s="162"/>
      <c r="P314" s="159"/>
      <c r="Q314" s="154"/>
    </row>
    <row r="315" spans="1:17" ht="31.5" customHeight="1" x14ac:dyDescent="0.25">
      <c r="A315" s="197"/>
      <c r="B315" s="197">
        <v>44818</v>
      </c>
      <c r="C315" s="198"/>
      <c r="D315" s="198">
        <v>2485</v>
      </c>
      <c r="E315" s="198"/>
      <c r="F315" s="237" t="s">
        <v>701</v>
      </c>
      <c r="G315" s="232"/>
      <c r="H315" s="232">
        <v>22000</v>
      </c>
      <c r="I315" s="200" t="e">
        <f t="shared" si="6"/>
        <v>#REF!</v>
      </c>
      <c r="J315" s="154"/>
      <c r="K315" s="220"/>
      <c r="L315" s="205"/>
      <c r="M315" s="205"/>
      <c r="N315" s="183"/>
      <c r="O315" s="162"/>
      <c r="P315" s="159"/>
      <c r="Q315" s="154"/>
    </row>
    <row r="316" spans="1:17" ht="35.25" customHeight="1" x14ac:dyDescent="0.25">
      <c r="A316" s="197"/>
      <c r="B316" s="197">
        <v>44818</v>
      </c>
      <c r="C316" s="198"/>
      <c r="D316" s="198">
        <v>2486</v>
      </c>
      <c r="E316" s="198"/>
      <c r="F316" s="237" t="s">
        <v>702</v>
      </c>
      <c r="G316" s="232"/>
      <c r="H316" s="232">
        <v>3500</v>
      </c>
      <c r="I316" s="200" t="e">
        <f t="shared" si="6"/>
        <v>#REF!</v>
      </c>
      <c r="J316" s="154"/>
      <c r="K316" s="220"/>
      <c r="L316" s="205"/>
      <c r="M316" s="205"/>
      <c r="N316" s="183"/>
      <c r="O316" s="162"/>
      <c r="P316" s="159"/>
      <c r="Q316" s="154"/>
    </row>
    <row r="317" spans="1:17" ht="21.75" customHeight="1" x14ac:dyDescent="0.25">
      <c r="A317" s="197"/>
      <c r="B317" s="197">
        <v>44818</v>
      </c>
      <c r="C317" s="198"/>
      <c r="D317" s="198">
        <v>2487</v>
      </c>
      <c r="E317" s="198"/>
      <c r="F317" s="223" t="s">
        <v>703</v>
      </c>
      <c r="G317" s="232"/>
      <c r="H317" s="232">
        <v>2000</v>
      </c>
      <c r="I317" s="200" t="e">
        <f t="shared" si="6"/>
        <v>#REF!</v>
      </c>
      <c r="J317" s="154"/>
      <c r="K317" s="220"/>
      <c r="L317" s="205"/>
      <c r="M317" s="205"/>
      <c r="N317" s="183"/>
      <c r="O317" s="162"/>
      <c r="P317" s="159"/>
      <c r="Q317" s="154"/>
    </row>
    <row r="318" spans="1:17" ht="27" customHeight="1" x14ac:dyDescent="0.25">
      <c r="A318" s="197"/>
      <c r="B318" s="197">
        <v>44818</v>
      </c>
      <c r="C318" s="198"/>
      <c r="D318" s="198">
        <v>2488</v>
      </c>
      <c r="E318" s="198"/>
      <c r="F318" s="237" t="s">
        <v>704</v>
      </c>
      <c r="G318" s="232"/>
      <c r="H318" s="232">
        <v>2000</v>
      </c>
      <c r="I318" s="200" t="e">
        <f t="shared" si="6"/>
        <v>#REF!</v>
      </c>
      <c r="J318" s="154"/>
      <c r="K318" s="220"/>
      <c r="L318" s="205"/>
      <c r="M318" s="205"/>
      <c r="N318" s="183"/>
      <c r="O318" s="162"/>
      <c r="P318" s="159"/>
      <c r="Q318" s="154"/>
    </row>
    <row r="319" spans="1:17" ht="40.5" customHeight="1" x14ac:dyDescent="0.25">
      <c r="A319" s="197"/>
      <c r="B319" s="197">
        <v>44818</v>
      </c>
      <c r="C319" s="198"/>
      <c r="D319" s="198">
        <v>2489</v>
      </c>
      <c r="E319" s="198"/>
      <c r="F319" s="237" t="s">
        <v>705</v>
      </c>
      <c r="G319" s="232"/>
      <c r="H319" s="232">
        <v>2000</v>
      </c>
      <c r="I319" s="200" t="e">
        <f t="shared" si="6"/>
        <v>#REF!</v>
      </c>
      <c r="J319" s="154"/>
      <c r="K319" s="220"/>
      <c r="L319" s="205"/>
      <c r="M319" s="205"/>
      <c r="N319" s="183"/>
      <c r="O319" s="162"/>
      <c r="P319" s="159"/>
      <c r="Q319" s="154"/>
    </row>
    <row r="320" spans="1:17" ht="21.75" customHeight="1" x14ac:dyDescent="0.25">
      <c r="A320" s="197"/>
      <c r="B320" s="197">
        <v>44818</v>
      </c>
      <c r="C320" s="198"/>
      <c r="D320" s="198">
        <v>2490</v>
      </c>
      <c r="E320" s="198"/>
      <c r="F320" s="223" t="s">
        <v>706</v>
      </c>
      <c r="G320" s="232"/>
      <c r="H320" s="232">
        <v>3000</v>
      </c>
      <c r="I320" s="200" t="e">
        <f t="shared" si="6"/>
        <v>#REF!</v>
      </c>
      <c r="J320" s="154"/>
      <c r="K320" s="220"/>
      <c r="L320" s="205"/>
      <c r="M320" s="205"/>
      <c r="N320" s="183"/>
      <c r="O320" s="162"/>
      <c r="P320" s="159"/>
      <c r="Q320" s="154"/>
    </row>
    <row r="321" spans="1:17" ht="21.75" customHeight="1" x14ac:dyDescent="0.25">
      <c r="A321" s="197"/>
      <c r="B321" s="197">
        <v>44818</v>
      </c>
      <c r="C321" s="198"/>
      <c r="D321" s="198">
        <v>2491</v>
      </c>
      <c r="E321" s="198"/>
      <c r="F321" s="223" t="s">
        <v>707</v>
      </c>
      <c r="G321" s="232"/>
      <c r="H321" s="232">
        <v>2000</v>
      </c>
      <c r="I321" s="200" t="e">
        <f t="shared" si="6"/>
        <v>#REF!</v>
      </c>
      <c r="J321" s="154"/>
      <c r="K321" s="220"/>
      <c r="L321" s="205"/>
      <c r="M321" s="205"/>
      <c r="N321" s="183"/>
      <c r="O321" s="162"/>
      <c r="P321" s="159"/>
      <c r="Q321" s="154"/>
    </row>
    <row r="322" spans="1:17" ht="21.75" customHeight="1" x14ac:dyDescent="0.25">
      <c r="A322" s="197"/>
      <c r="B322" s="197">
        <v>44818</v>
      </c>
      <c r="C322" s="198"/>
      <c r="D322" s="198">
        <v>2492</v>
      </c>
      <c r="E322" s="198"/>
      <c r="F322" s="223" t="s">
        <v>708</v>
      </c>
      <c r="G322" s="232"/>
      <c r="H322" s="232">
        <v>6097</v>
      </c>
      <c r="I322" s="200" t="e">
        <f t="shared" si="6"/>
        <v>#REF!</v>
      </c>
      <c r="J322" s="154"/>
      <c r="K322" s="220"/>
      <c r="L322" s="205"/>
      <c r="M322" s="205"/>
      <c r="N322" s="183"/>
      <c r="O322" s="162"/>
      <c r="P322" s="159"/>
      <c r="Q322" s="154"/>
    </row>
    <row r="323" spans="1:17" ht="21.75" customHeight="1" x14ac:dyDescent="0.25">
      <c r="A323" s="197"/>
      <c r="B323" s="197">
        <v>44818</v>
      </c>
      <c r="C323" s="198"/>
      <c r="D323" s="198">
        <v>2493</v>
      </c>
      <c r="E323" s="198"/>
      <c r="F323" s="223" t="s">
        <v>708</v>
      </c>
      <c r="G323" s="232"/>
      <c r="H323" s="232">
        <v>3760</v>
      </c>
      <c r="I323" s="200" t="e">
        <f t="shared" si="6"/>
        <v>#REF!</v>
      </c>
      <c r="J323" s="154"/>
      <c r="K323" s="220"/>
      <c r="L323" s="205"/>
      <c r="M323" s="205"/>
      <c r="N323" s="183"/>
      <c r="O323" s="162"/>
      <c r="P323" s="159"/>
      <c r="Q323" s="154"/>
    </row>
    <row r="324" spans="1:17" ht="21.75" customHeight="1" x14ac:dyDescent="0.25">
      <c r="A324" s="197"/>
      <c r="B324" s="197">
        <v>44818</v>
      </c>
      <c r="C324" s="198"/>
      <c r="D324" s="198">
        <v>2494</v>
      </c>
      <c r="E324" s="198"/>
      <c r="F324" s="223" t="s">
        <v>708</v>
      </c>
      <c r="G324" s="232"/>
      <c r="H324" s="232">
        <v>3615</v>
      </c>
      <c r="I324" s="200" t="e">
        <f t="shared" si="6"/>
        <v>#REF!</v>
      </c>
      <c r="J324" s="154"/>
      <c r="K324" s="220"/>
      <c r="L324" s="205"/>
      <c r="M324" s="205"/>
      <c r="N324" s="183"/>
      <c r="O324" s="162"/>
      <c r="P324" s="159"/>
      <c r="Q324" s="154"/>
    </row>
    <row r="325" spans="1:17" ht="21.75" customHeight="1" x14ac:dyDescent="0.25">
      <c r="A325" s="197"/>
      <c r="B325" s="197">
        <v>44818</v>
      </c>
      <c r="C325" s="198"/>
      <c r="D325" s="198">
        <v>2495</v>
      </c>
      <c r="E325" s="198">
        <v>2495</v>
      </c>
      <c r="F325" s="223" t="s">
        <v>709</v>
      </c>
      <c r="G325" s="232"/>
      <c r="H325" s="232">
        <v>19226</v>
      </c>
      <c r="I325" s="200" t="e">
        <f t="shared" si="6"/>
        <v>#REF!</v>
      </c>
      <c r="J325" s="154"/>
      <c r="K325" s="220"/>
      <c r="L325" s="205"/>
      <c r="M325" s="205"/>
      <c r="N325" s="183"/>
      <c r="O325" s="162"/>
      <c r="P325" s="159"/>
      <c r="Q325" s="154"/>
    </row>
    <row r="326" spans="1:17" ht="21.75" customHeight="1" x14ac:dyDescent="0.25">
      <c r="A326" s="197"/>
      <c r="B326" s="197">
        <v>44818</v>
      </c>
      <c r="C326" s="198"/>
      <c r="D326" s="198">
        <v>2496</v>
      </c>
      <c r="E326" s="198">
        <v>2496</v>
      </c>
      <c r="F326" s="223" t="s">
        <v>710</v>
      </c>
      <c r="G326" s="232"/>
      <c r="H326" s="232">
        <v>140000</v>
      </c>
      <c r="I326" s="200" t="e">
        <f t="shared" si="6"/>
        <v>#REF!</v>
      </c>
      <c r="J326" s="154"/>
      <c r="K326" s="220"/>
      <c r="L326" s="205"/>
      <c r="M326" s="205"/>
      <c r="N326" s="183"/>
      <c r="O326" s="162"/>
      <c r="P326" s="159"/>
      <c r="Q326" s="154"/>
    </row>
    <row r="327" spans="1:17" ht="21.75" customHeight="1" x14ac:dyDescent="0.25">
      <c r="A327" s="197"/>
      <c r="B327" s="197">
        <v>44818</v>
      </c>
      <c r="C327" s="198"/>
      <c r="D327" s="198">
        <v>2497</v>
      </c>
      <c r="E327" s="198">
        <v>2497</v>
      </c>
      <c r="F327" s="223" t="s">
        <v>711</v>
      </c>
      <c r="G327" s="232"/>
      <c r="H327" s="232">
        <v>1700</v>
      </c>
      <c r="I327" s="200" t="e">
        <f t="shared" si="6"/>
        <v>#REF!</v>
      </c>
      <c r="J327" s="154"/>
      <c r="K327" s="220"/>
      <c r="L327" s="205"/>
      <c r="M327" s="205"/>
      <c r="N327" s="183"/>
      <c r="O327" s="162"/>
      <c r="P327" s="159"/>
      <c r="Q327" s="154"/>
    </row>
    <row r="328" spans="1:17" ht="32.25" customHeight="1" x14ac:dyDescent="0.25">
      <c r="A328" s="197"/>
      <c r="B328" s="197">
        <v>44818</v>
      </c>
      <c r="C328" s="198"/>
      <c r="D328" s="198">
        <v>2498</v>
      </c>
      <c r="E328" s="198"/>
      <c r="F328" s="237" t="s">
        <v>712</v>
      </c>
      <c r="G328" s="232"/>
      <c r="H328" s="232">
        <v>3000</v>
      </c>
      <c r="I328" s="200" t="e">
        <f t="shared" si="6"/>
        <v>#REF!</v>
      </c>
      <c r="J328" s="154"/>
      <c r="K328" s="220"/>
      <c r="L328" s="205"/>
      <c r="M328" s="205"/>
      <c r="N328" s="183"/>
      <c r="O328" s="162"/>
      <c r="P328" s="159"/>
      <c r="Q328" s="154"/>
    </row>
    <row r="329" spans="1:17" ht="21.75" customHeight="1" x14ac:dyDescent="0.25">
      <c r="A329" s="197"/>
      <c r="B329" s="197">
        <v>44818</v>
      </c>
      <c r="C329" s="198"/>
      <c r="D329" s="198">
        <v>2499</v>
      </c>
      <c r="E329" s="198"/>
      <c r="F329" s="223" t="s">
        <v>713</v>
      </c>
      <c r="G329" s="232"/>
      <c r="H329" s="232">
        <v>20000</v>
      </c>
      <c r="I329" s="200" t="e">
        <f t="shared" si="6"/>
        <v>#REF!</v>
      </c>
      <c r="J329" s="154"/>
      <c r="K329" s="220"/>
      <c r="L329" s="205"/>
      <c r="M329" s="205"/>
      <c r="N329" s="183"/>
      <c r="O329" s="162"/>
      <c r="P329" s="159"/>
      <c r="Q329" s="154"/>
    </row>
    <row r="330" spans="1:17" ht="21.75" customHeight="1" x14ac:dyDescent="0.25">
      <c r="A330" s="197"/>
      <c r="B330" s="197">
        <v>44818</v>
      </c>
      <c r="C330" s="198"/>
      <c r="D330" s="198">
        <v>2500</v>
      </c>
      <c r="E330" s="198"/>
      <c r="F330" s="223" t="s">
        <v>714</v>
      </c>
      <c r="G330" s="232"/>
      <c r="H330" s="232">
        <v>150000</v>
      </c>
      <c r="I330" s="200" t="e">
        <f t="shared" si="6"/>
        <v>#REF!</v>
      </c>
      <c r="J330" s="154"/>
      <c r="K330" s="220"/>
      <c r="L330" s="205"/>
      <c r="M330" s="205"/>
      <c r="N330" s="183"/>
      <c r="O330" s="162"/>
      <c r="P330" s="159"/>
      <c r="Q330" s="154"/>
    </row>
    <row r="331" spans="1:17" ht="21.75" customHeight="1" x14ac:dyDescent="0.25">
      <c r="A331" s="197"/>
      <c r="B331" s="197">
        <v>44818</v>
      </c>
      <c r="C331" s="198"/>
      <c r="D331" s="198">
        <v>2501</v>
      </c>
      <c r="E331" s="198"/>
      <c r="F331" s="223" t="s">
        <v>715</v>
      </c>
      <c r="G331" s="232">
        <v>150000</v>
      </c>
      <c r="H331" s="232"/>
      <c r="I331" s="200" t="e">
        <f t="shared" si="6"/>
        <v>#REF!</v>
      </c>
      <c r="J331" s="154"/>
      <c r="K331" s="220"/>
      <c r="L331" s="205"/>
      <c r="M331" s="205"/>
      <c r="N331" s="183"/>
      <c r="O331" s="162"/>
      <c r="P331" s="159"/>
      <c r="Q331" s="154"/>
    </row>
    <row r="332" spans="1:17" ht="33" customHeight="1" x14ac:dyDescent="0.25">
      <c r="A332" s="197"/>
      <c r="B332" s="197">
        <v>44818</v>
      </c>
      <c r="C332" s="198"/>
      <c r="D332" s="198">
        <v>2502</v>
      </c>
      <c r="E332" s="198"/>
      <c r="F332" s="237" t="s">
        <v>716</v>
      </c>
      <c r="G332" s="232"/>
      <c r="H332" s="232">
        <v>242000</v>
      </c>
      <c r="I332" s="200" t="e">
        <f t="shared" si="6"/>
        <v>#REF!</v>
      </c>
      <c r="J332" s="154"/>
      <c r="K332" s="220"/>
      <c r="L332" s="205"/>
      <c r="M332" s="205"/>
      <c r="N332" s="183"/>
      <c r="O332" s="162"/>
      <c r="P332" s="159"/>
      <c r="Q332" s="154"/>
    </row>
    <row r="333" spans="1:17" ht="37.5" customHeight="1" x14ac:dyDescent="0.25">
      <c r="A333" s="197"/>
      <c r="B333" s="197">
        <v>44819</v>
      </c>
      <c r="C333" s="198"/>
      <c r="D333" s="198">
        <v>2503</v>
      </c>
      <c r="E333" s="198"/>
      <c r="F333" s="237" t="s">
        <v>717</v>
      </c>
      <c r="G333" s="232"/>
      <c r="H333" s="232">
        <v>25000</v>
      </c>
      <c r="I333" s="200" t="e">
        <f t="shared" si="6"/>
        <v>#REF!</v>
      </c>
      <c r="J333" s="154"/>
      <c r="K333" s="220"/>
      <c r="L333" s="205"/>
      <c r="M333" s="205"/>
      <c r="N333" s="183"/>
      <c r="O333" s="162"/>
      <c r="P333" s="159"/>
      <c r="Q333" s="154"/>
    </row>
    <row r="334" spans="1:17" ht="21.75" customHeight="1" x14ac:dyDescent="0.25">
      <c r="A334" s="197"/>
      <c r="B334" s="197">
        <v>44819</v>
      </c>
      <c r="C334" s="198"/>
      <c r="D334" s="198">
        <v>2504</v>
      </c>
      <c r="E334" s="198"/>
      <c r="F334" s="223" t="s">
        <v>486</v>
      </c>
      <c r="G334" s="232"/>
      <c r="H334" s="232"/>
      <c r="I334" s="200" t="e">
        <f t="shared" si="6"/>
        <v>#REF!</v>
      </c>
      <c r="J334" s="154"/>
      <c r="K334" s="220"/>
      <c r="L334" s="205"/>
      <c r="M334" s="205"/>
      <c r="N334" s="183"/>
      <c r="O334" s="162"/>
      <c r="P334" s="159"/>
      <c r="Q334" s="154"/>
    </row>
    <row r="335" spans="1:17" ht="23.25" customHeight="1" x14ac:dyDescent="0.25">
      <c r="A335" s="197"/>
      <c r="B335" s="197">
        <v>44819</v>
      </c>
      <c r="C335" s="198"/>
      <c r="D335" s="198">
        <v>2505</v>
      </c>
      <c r="E335" s="198"/>
      <c r="F335" s="237" t="s">
        <v>720</v>
      </c>
      <c r="G335" s="232"/>
      <c r="H335" s="232">
        <v>250000</v>
      </c>
      <c r="I335" s="200" t="e">
        <f t="shared" si="6"/>
        <v>#REF!</v>
      </c>
      <c r="J335" s="154"/>
      <c r="K335" s="220"/>
      <c r="L335" s="205"/>
      <c r="M335" s="205"/>
      <c r="N335" s="183"/>
      <c r="O335" s="162"/>
      <c r="P335" s="159"/>
      <c r="Q335" s="154"/>
    </row>
    <row r="336" spans="1:17" ht="21.75" customHeight="1" x14ac:dyDescent="0.25">
      <c r="A336" s="197"/>
      <c r="B336" s="197">
        <v>44819</v>
      </c>
      <c r="C336" s="198"/>
      <c r="D336" s="198">
        <v>2506</v>
      </c>
      <c r="E336" s="198"/>
      <c r="F336" s="223" t="s">
        <v>721</v>
      </c>
      <c r="G336" s="232">
        <v>5000</v>
      </c>
      <c r="H336" s="232"/>
      <c r="I336" s="200" t="e">
        <f t="shared" si="6"/>
        <v>#REF!</v>
      </c>
      <c r="J336" s="154"/>
      <c r="K336" s="220"/>
      <c r="L336" s="205"/>
      <c r="M336" s="205"/>
      <c r="N336" s="183"/>
      <c r="O336" s="162"/>
      <c r="P336" s="159"/>
      <c r="Q336" s="154"/>
    </row>
    <row r="337" spans="1:17" ht="21.75" customHeight="1" x14ac:dyDescent="0.25">
      <c r="A337" s="197"/>
      <c r="B337" s="197">
        <v>44819</v>
      </c>
      <c r="C337" s="198"/>
      <c r="D337" s="198">
        <v>2507</v>
      </c>
      <c r="E337" s="198"/>
      <c r="F337" s="223" t="s">
        <v>722</v>
      </c>
      <c r="G337" s="232"/>
      <c r="H337" s="232">
        <v>5000</v>
      </c>
      <c r="I337" s="200" t="e">
        <f t="shared" si="6"/>
        <v>#REF!</v>
      </c>
      <c r="J337" s="154"/>
      <c r="K337" s="220"/>
      <c r="L337" s="205"/>
      <c r="M337" s="205"/>
      <c r="N337" s="183"/>
      <c r="O337" s="162"/>
      <c r="P337" s="159"/>
      <c r="Q337" s="154"/>
    </row>
    <row r="338" spans="1:17" ht="21.75" customHeight="1" x14ac:dyDescent="0.25">
      <c r="A338" s="197"/>
      <c r="B338" s="197">
        <v>44820</v>
      </c>
      <c r="C338" s="198"/>
      <c r="D338" s="198">
        <v>2508</v>
      </c>
      <c r="E338" s="198"/>
      <c r="F338" s="223" t="s">
        <v>724</v>
      </c>
      <c r="G338" s="232"/>
      <c r="H338" s="232">
        <v>35000</v>
      </c>
      <c r="I338" s="200" t="e">
        <f t="shared" si="6"/>
        <v>#REF!</v>
      </c>
      <c r="J338" s="154"/>
      <c r="K338" s="220"/>
      <c r="L338" s="205"/>
      <c r="M338" s="205"/>
      <c r="N338" s="183"/>
      <c r="O338" s="162"/>
      <c r="P338" s="159"/>
      <c r="Q338" s="154"/>
    </row>
    <row r="339" spans="1:17" ht="30" customHeight="1" x14ac:dyDescent="0.25">
      <c r="A339" s="197"/>
      <c r="B339" s="197">
        <v>44820</v>
      </c>
      <c r="C339" s="198"/>
      <c r="D339" s="198">
        <v>2509</v>
      </c>
      <c r="E339" s="198"/>
      <c r="F339" s="237" t="s">
        <v>723</v>
      </c>
      <c r="G339" s="232"/>
      <c r="H339" s="232">
        <v>92000</v>
      </c>
      <c r="I339" s="200" t="e">
        <f t="shared" si="6"/>
        <v>#REF!</v>
      </c>
      <c r="J339" s="154"/>
      <c r="K339" s="220"/>
      <c r="L339" s="205"/>
      <c r="M339" s="205"/>
      <c r="N339" s="183"/>
      <c r="O339" s="162"/>
      <c r="P339" s="159"/>
      <c r="Q339" s="154"/>
    </row>
    <row r="340" spans="1:17" ht="21.75" customHeight="1" x14ac:dyDescent="0.25">
      <c r="A340" s="197"/>
      <c r="B340" s="197">
        <v>44820</v>
      </c>
      <c r="C340" s="198"/>
      <c r="D340" s="198">
        <v>2510</v>
      </c>
      <c r="E340" s="198"/>
      <c r="F340" s="223" t="s">
        <v>725</v>
      </c>
      <c r="G340" s="232"/>
      <c r="H340" s="232">
        <v>25000</v>
      </c>
      <c r="I340" s="200" t="e">
        <f t="shared" si="6"/>
        <v>#REF!</v>
      </c>
      <c r="J340" s="154"/>
      <c r="K340" s="220"/>
      <c r="L340" s="205"/>
      <c r="M340" s="205"/>
      <c r="N340" s="183"/>
      <c r="O340" s="162"/>
      <c r="P340" s="159"/>
      <c r="Q340" s="154"/>
    </row>
    <row r="341" spans="1:17" ht="21.75" customHeight="1" x14ac:dyDescent="0.25">
      <c r="A341" s="197"/>
      <c r="B341" s="197">
        <v>44820</v>
      </c>
      <c r="C341" s="198"/>
      <c r="D341" s="198">
        <v>2511</v>
      </c>
      <c r="E341" s="198"/>
      <c r="F341" s="223" t="s">
        <v>726</v>
      </c>
      <c r="G341" s="232"/>
      <c r="H341" s="232">
        <v>10000</v>
      </c>
      <c r="I341" s="200" t="e">
        <f t="shared" si="6"/>
        <v>#REF!</v>
      </c>
      <c r="J341" s="154"/>
      <c r="K341" s="220"/>
      <c r="L341" s="205"/>
      <c r="M341" s="205"/>
      <c r="N341" s="183"/>
      <c r="O341" s="162"/>
      <c r="P341" s="159"/>
      <c r="Q341" s="154"/>
    </row>
    <row r="342" spans="1:17" ht="30" customHeight="1" x14ac:dyDescent="0.25">
      <c r="A342" s="197"/>
      <c r="B342" s="197">
        <v>44820</v>
      </c>
      <c r="C342" s="198"/>
      <c r="D342" s="198">
        <v>2512</v>
      </c>
      <c r="E342" s="198"/>
      <c r="F342" s="237" t="s">
        <v>727</v>
      </c>
      <c r="G342" s="232"/>
      <c r="H342" s="232">
        <v>19500</v>
      </c>
      <c r="I342" s="200" t="e">
        <f t="shared" si="6"/>
        <v>#REF!</v>
      </c>
      <c r="J342" s="154"/>
      <c r="K342" s="220"/>
      <c r="L342" s="205"/>
      <c r="M342" s="205"/>
      <c r="N342" s="183"/>
      <c r="O342" s="162"/>
      <c r="P342" s="159"/>
      <c r="Q342" s="154"/>
    </row>
    <row r="343" spans="1:17" ht="21.75" customHeight="1" x14ac:dyDescent="0.25">
      <c r="A343" s="197"/>
      <c r="B343" s="197">
        <v>44820</v>
      </c>
      <c r="C343" s="198"/>
      <c r="D343" s="198">
        <v>2513</v>
      </c>
      <c r="E343" s="198"/>
      <c r="F343" s="223" t="s">
        <v>728</v>
      </c>
      <c r="G343" s="232"/>
      <c r="H343" s="232">
        <v>55300</v>
      </c>
      <c r="I343" s="200" t="e">
        <f t="shared" si="6"/>
        <v>#REF!</v>
      </c>
      <c r="J343" s="154"/>
      <c r="K343" s="220"/>
      <c r="L343" s="205"/>
      <c r="M343" s="205"/>
      <c r="N343" s="183"/>
      <c r="O343" s="162"/>
      <c r="P343" s="159"/>
      <c r="Q343" s="154"/>
    </row>
    <row r="344" spans="1:17" ht="33" customHeight="1" x14ac:dyDescent="0.25">
      <c r="A344" s="197"/>
      <c r="B344" s="197">
        <v>44820</v>
      </c>
      <c r="C344" s="198"/>
      <c r="D344" s="198">
        <v>2514</v>
      </c>
      <c r="E344" s="198"/>
      <c r="F344" s="237" t="s">
        <v>729</v>
      </c>
      <c r="G344" s="232"/>
      <c r="H344" s="232">
        <v>155000</v>
      </c>
      <c r="I344" s="200" t="e">
        <f t="shared" si="6"/>
        <v>#REF!</v>
      </c>
      <c r="J344" s="154"/>
      <c r="K344" s="220"/>
      <c r="L344" s="205"/>
      <c r="M344" s="205"/>
      <c r="N344" s="183"/>
      <c r="O344" s="162"/>
      <c r="P344" s="159"/>
      <c r="Q344" s="154"/>
    </row>
    <row r="345" spans="1:17" ht="21.75" customHeight="1" x14ac:dyDescent="0.25">
      <c r="A345" s="197"/>
      <c r="B345" s="197">
        <v>44820</v>
      </c>
      <c r="C345" s="198"/>
      <c r="D345" s="198">
        <v>2515</v>
      </c>
      <c r="E345" s="198"/>
      <c r="F345" s="223" t="s">
        <v>730</v>
      </c>
      <c r="G345" s="232"/>
      <c r="H345" s="232">
        <v>9000</v>
      </c>
      <c r="I345" s="200" t="e">
        <f t="shared" si="6"/>
        <v>#REF!</v>
      </c>
      <c r="J345" s="154"/>
      <c r="K345" s="220"/>
      <c r="L345" s="205"/>
      <c r="M345" s="205"/>
      <c r="N345" s="183"/>
      <c r="O345" s="162"/>
      <c r="P345" s="159"/>
      <c r="Q345" s="154"/>
    </row>
    <row r="346" spans="1:17" ht="42" customHeight="1" x14ac:dyDescent="0.25">
      <c r="A346" s="197"/>
      <c r="B346" s="197">
        <v>44820</v>
      </c>
      <c r="C346" s="198"/>
      <c r="D346" s="198">
        <v>2516</v>
      </c>
      <c r="E346" s="198"/>
      <c r="F346" s="237" t="s">
        <v>731</v>
      </c>
      <c r="G346" s="232"/>
      <c r="H346" s="232">
        <v>30000</v>
      </c>
      <c r="I346" s="200" t="e">
        <f t="shared" si="6"/>
        <v>#REF!</v>
      </c>
      <c r="J346" s="154"/>
      <c r="K346" s="220"/>
      <c r="L346" s="205"/>
      <c r="M346" s="205"/>
      <c r="N346" s="183"/>
      <c r="O346" s="162"/>
      <c r="P346" s="159"/>
      <c r="Q346" s="154"/>
    </row>
    <row r="347" spans="1:17" ht="29.25" customHeight="1" x14ac:dyDescent="0.25">
      <c r="A347" s="197"/>
      <c r="B347" s="197">
        <v>44820</v>
      </c>
      <c r="C347" s="198"/>
      <c r="D347" s="198">
        <v>2517</v>
      </c>
      <c r="E347" s="198"/>
      <c r="F347" s="237" t="s">
        <v>732</v>
      </c>
      <c r="G347" s="232"/>
      <c r="H347" s="232">
        <v>18100</v>
      </c>
      <c r="I347" s="200" t="e">
        <f t="shared" si="6"/>
        <v>#REF!</v>
      </c>
      <c r="J347" s="154"/>
      <c r="K347" s="220"/>
      <c r="L347" s="205"/>
      <c r="M347" s="205"/>
      <c r="N347" s="183"/>
      <c r="O347" s="162"/>
      <c r="P347" s="159"/>
      <c r="Q347" s="154"/>
    </row>
    <row r="348" spans="1:17" ht="27" customHeight="1" x14ac:dyDescent="0.25">
      <c r="A348" s="197"/>
      <c r="B348" s="197">
        <v>44820</v>
      </c>
      <c r="C348" s="198"/>
      <c r="D348" s="198">
        <v>2518</v>
      </c>
      <c r="E348" s="198"/>
      <c r="F348" s="237" t="s">
        <v>733</v>
      </c>
      <c r="G348" s="232"/>
      <c r="H348" s="232">
        <v>5000</v>
      </c>
      <c r="I348" s="200" t="e">
        <f t="shared" si="6"/>
        <v>#REF!</v>
      </c>
      <c r="J348" s="154"/>
      <c r="K348" s="220"/>
      <c r="L348" s="205"/>
      <c r="M348" s="205"/>
      <c r="N348" s="183"/>
      <c r="O348" s="162"/>
      <c r="P348" s="159"/>
      <c r="Q348" s="154"/>
    </row>
    <row r="349" spans="1:17" ht="48.75" customHeight="1" x14ac:dyDescent="0.25">
      <c r="A349" s="197"/>
      <c r="B349" s="197">
        <v>44820</v>
      </c>
      <c r="C349" s="198"/>
      <c r="D349" s="198">
        <v>2519</v>
      </c>
      <c r="E349" s="198"/>
      <c r="F349" s="237" t="s">
        <v>734</v>
      </c>
      <c r="G349" s="232"/>
      <c r="H349" s="232">
        <v>5000</v>
      </c>
      <c r="I349" s="200" t="e">
        <f t="shared" si="6"/>
        <v>#REF!</v>
      </c>
      <c r="J349" s="154"/>
      <c r="K349" s="220"/>
      <c r="L349" s="205"/>
      <c r="M349" s="205"/>
      <c r="N349" s="183"/>
      <c r="O349" s="162"/>
      <c r="P349" s="159"/>
      <c r="Q349" s="154"/>
    </row>
    <row r="350" spans="1:17" ht="21.75" customHeight="1" x14ac:dyDescent="0.25">
      <c r="A350" s="197"/>
      <c r="B350" s="197">
        <v>44820</v>
      </c>
      <c r="C350" s="198"/>
      <c r="D350" s="198">
        <v>2520</v>
      </c>
      <c r="E350" s="198"/>
      <c r="F350" s="223" t="s">
        <v>486</v>
      </c>
      <c r="G350" s="232"/>
      <c r="H350" s="232"/>
      <c r="I350" s="200" t="e">
        <f t="shared" si="6"/>
        <v>#REF!</v>
      </c>
      <c r="J350" s="154"/>
      <c r="K350" s="220"/>
      <c r="L350" s="205"/>
      <c r="M350" s="205"/>
      <c r="N350" s="183"/>
      <c r="O350" s="162"/>
      <c r="P350" s="159"/>
      <c r="Q350" s="154"/>
    </row>
    <row r="351" spans="1:17" ht="30" x14ac:dyDescent="0.25">
      <c r="A351" s="197"/>
      <c r="B351" s="197">
        <v>44820</v>
      </c>
      <c r="C351" s="198"/>
      <c r="D351" s="198">
        <v>2521</v>
      </c>
      <c r="E351" s="198"/>
      <c r="F351" s="237" t="s">
        <v>735</v>
      </c>
      <c r="G351" s="232"/>
      <c r="H351" s="232">
        <v>165000</v>
      </c>
      <c r="I351" s="200" t="e">
        <f t="shared" si="6"/>
        <v>#REF!</v>
      </c>
      <c r="J351" s="154"/>
      <c r="K351" s="220"/>
      <c r="L351" s="205"/>
      <c r="M351" s="205"/>
      <c r="N351" s="183"/>
      <c r="O351" s="162"/>
      <c r="P351" s="159"/>
      <c r="Q351" s="154"/>
    </row>
    <row r="352" spans="1:17" ht="21.75" customHeight="1" x14ac:dyDescent="0.25">
      <c r="A352" s="197"/>
      <c r="B352" s="197">
        <v>44820</v>
      </c>
      <c r="C352" s="198"/>
      <c r="D352" s="198">
        <v>2522</v>
      </c>
      <c r="E352" s="198"/>
      <c r="F352" s="223" t="s">
        <v>736</v>
      </c>
      <c r="G352" s="232"/>
      <c r="H352" s="232">
        <v>81000</v>
      </c>
      <c r="I352" s="200" t="e">
        <f t="shared" si="6"/>
        <v>#REF!</v>
      </c>
      <c r="J352" s="154"/>
      <c r="K352" s="220"/>
      <c r="L352" s="205"/>
      <c r="M352" s="205"/>
      <c r="N352" s="183"/>
      <c r="O352" s="162"/>
      <c r="P352" s="159"/>
      <c r="Q352" s="154"/>
    </row>
    <row r="353" spans="1:17" ht="21.75" customHeight="1" x14ac:dyDescent="0.25">
      <c r="A353" s="197"/>
      <c r="B353" s="197">
        <v>44820</v>
      </c>
      <c r="C353" s="198"/>
      <c r="D353" s="198">
        <v>2523</v>
      </c>
      <c r="E353" s="198"/>
      <c r="F353" s="223" t="s">
        <v>737</v>
      </c>
      <c r="G353" s="232"/>
      <c r="H353" s="232">
        <v>55500</v>
      </c>
      <c r="I353" s="200" t="e">
        <f t="shared" si="6"/>
        <v>#REF!</v>
      </c>
      <c r="J353" s="154"/>
      <c r="K353" s="220"/>
      <c r="L353" s="205"/>
      <c r="M353" s="205"/>
      <c r="N353" s="183"/>
      <c r="O353" s="162"/>
      <c r="P353" s="159"/>
      <c r="Q353" s="154"/>
    </row>
    <row r="354" spans="1:17" ht="21.75" customHeight="1" x14ac:dyDescent="0.25">
      <c r="A354" s="197"/>
      <c r="B354" s="197">
        <v>44820</v>
      </c>
      <c r="C354" s="198"/>
      <c r="D354" s="198">
        <v>2524</v>
      </c>
      <c r="E354" s="198"/>
      <c r="F354" s="223" t="s">
        <v>738</v>
      </c>
      <c r="G354" s="232"/>
      <c r="H354" s="232">
        <v>42500</v>
      </c>
      <c r="I354" s="200" t="e">
        <f t="shared" si="6"/>
        <v>#REF!</v>
      </c>
      <c r="J354" s="154"/>
      <c r="K354" s="220"/>
      <c r="L354" s="205"/>
      <c r="M354" s="205"/>
      <c r="N354" s="183"/>
      <c r="O354" s="162"/>
      <c r="P354" s="159"/>
      <c r="Q354" s="154"/>
    </row>
    <row r="355" spans="1:17" ht="21.75" customHeight="1" x14ac:dyDescent="0.25">
      <c r="A355" s="197"/>
      <c r="B355" s="197">
        <v>44820</v>
      </c>
      <c r="C355" s="198"/>
      <c r="D355" s="198">
        <v>2525</v>
      </c>
      <c r="E355" s="198"/>
      <c r="F355" s="223"/>
      <c r="G355" s="232"/>
      <c r="H355" s="232">
        <v>67700</v>
      </c>
      <c r="I355" s="200" t="e">
        <f t="shared" si="6"/>
        <v>#REF!</v>
      </c>
      <c r="J355" s="154"/>
      <c r="K355" s="220"/>
      <c r="L355" s="205"/>
      <c r="M355" s="205"/>
      <c r="N355" s="183"/>
      <c r="O355" s="162"/>
      <c r="P355" s="159"/>
      <c r="Q355" s="154"/>
    </row>
    <row r="356" spans="1:17" ht="21.75" customHeight="1" x14ac:dyDescent="0.25">
      <c r="A356" s="197"/>
      <c r="B356" s="197">
        <v>44823</v>
      </c>
      <c r="C356" s="198"/>
      <c r="D356" s="198">
        <v>2526</v>
      </c>
      <c r="E356" s="198"/>
      <c r="F356" s="223" t="s">
        <v>739</v>
      </c>
      <c r="G356" s="232"/>
      <c r="H356" s="232">
        <v>1000</v>
      </c>
      <c r="I356" s="200" t="e">
        <f t="shared" si="6"/>
        <v>#REF!</v>
      </c>
      <c r="J356" s="154"/>
      <c r="K356" s="220"/>
      <c r="L356" s="205"/>
      <c r="M356" s="205"/>
      <c r="N356" s="183"/>
      <c r="O356" s="162"/>
      <c r="P356" s="159"/>
      <c r="Q356" s="154"/>
    </row>
    <row r="357" spans="1:17" ht="30" x14ac:dyDescent="0.25">
      <c r="A357" s="197"/>
      <c r="B357" s="197">
        <v>44823</v>
      </c>
      <c r="C357" s="198"/>
      <c r="D357" s="198">
        <v>2527</v>
      </c>
      <c r="E357" s="198"/>
      <c r="F357" s="237" t="s">
        <v>747</v>
      </c>
      <c r="G357" s="232"/>
      <c r="H357" s="232">
        <v>10000</v>
      </c>
      <c r="I357" s="200" t="e">
        <f t="shared" si="6"/>
        <v>#REF!</v>
      </c>
      <c r="J357" s="154"/>
      <c r="K357" s="220"/>
      <c r="L357" s="205"/>
      <c r="M357" s="205"/>
      <c r="N357" s="183"/>
      <c r="O357" s="162"/>
      <c r="P357" s="159"/>
      <c r="Q357" s="154"/>
    </row>
    <row r="358" spans="1:17" ht="21.75" customHeight="1" x14ac:dyDescent="0.25">
      <c r="A358" s="197"/>
      <c r="B358" s="197">
        <v>44824</v>
      </c>
      <c r="C358" s="198"/>
      <c r="D358" s="198">
        <v>2528</v>
      </c>
      <c r="E358" s="198"/>
      <c r="F358" s="223" t="s">
        <v>740</v>
      </c>
      <c r="G358" s="232"/>
      <c r="H358" s="232">
        <v>20000</v>
      </c>
      <c r="I358" s="200" t="e">
        <f t="shared" si="6"/>
        <v>#REF!</v>
      </c>
      <c r="J358" s="154"/>
      <c r="K358" s="220"/>
      <c r="L358" s="205"/>
      <c r="M358" s="205"/>
      <c r="N358" s="183"/>
      <c r="O358" s="162"/>
      <c r="P358" s="159"/>
      <c r="Q358" s="154"/>
    </row>
    <row r="359" spans="1:17" ht="21.75" customHeight="1" x14ac:dyDescent="0.25">
      <c r="A359" s="197"/>
      <c r="B359" s="197">
        <v>44824</v>
      </c>
      <c r="C359" s="198"/>
      <c r="D359" s="198">
        <v>2529</v>
      </c>
      <c r="E359" s="198"/>
      <c r="F359" s="223" t="s">
        <v>741</v>
      </c>
      <c r="G359" s="232"/>
      <c r="H359" s="232">
        <v>80000</v>
      </c>
      <c r="I359" s="200" t="e">
        <f t="shared" si="6"/>
        <v>#REF!</v>
      </c>
      <c r="J359" s="154"/>
      <c r="K359" s="220"/>
      <c r="L359" s="205"/>
      <c r="M359" s="205"/>
      <c r="N359" s="183"/>
      <c r="O359" s="162"/>
      <c r="P359" s="159"/>
      <c r="Q359" s="154"/>
    </row>
    <row r="360" spans="1:17" ht="30" x14ac:dyDescent="0.25">
      <c r="A360" s="197"/>
      <c r="B360" s="197">
        <v>44824</v>
      </c>
      <c r="C360" s="198"/>
      <c r="D360" s="198">
        <v>2530</v>
      </c>
      <c r="E360" s="198"/>
      <c r="F360" s="237" t="s">
        <v>742</v>
      </c>
      <c r="G360" s="232"/>
      <c r="H360" s="232">
        <v>20000</v>
      </c>
      <c r="I360" s="200" t="e">
        <f t="shared" si="6"/>
        <v>#REF!</v>
      </c>
      <c r="J360" s="154"/>
      <c r="K360" s="220"/>
      <c r="L360" s="205"/>
      <c r="M360" s="205"/>
      <c r="N360" s="183"/>
      <c r="O360" s="162"/>
      <c r="P360" s="159"/>
      <c r="Q360" s="154"/>
    </row>
    <row r="361" spans="1:17" ht="30" x14ac:dyDescent="0.25">
      <c r="A361" s="197"/>
      <c r="B361" s="197">
        <v>44824</v>
      </c>
      <c r="C361" s="198"/>
      <c r="D361" s="198">
        <v>2531</v>
      </c>
      <c r="E361" s="198"/>
      <c r="F361" s="237" t="s">
        <v>743</v>
      </c>
      <c r="G361" s="232"/>
      <c r="H361" s="232">
        <v>5000</v>
      </c>
      <c r="I361" s="200" t="e">
        <f t="shared" si="6"/>
        <v>#REF!</v>
      </c>
      <c r="J361" s="154"/>
      <c r="K361" s="220"/>
      <c r="L361" s="205"/>
      <c r="M361" s="205"/>
      <c r="N361" s="183"/>
      <c r="O361" s="162"/>
      <c r="P361" s="159"/>
      <c r="Q361" s="154"/>
    </row>
    <row r="362" spans="1:17" ht="21.75" customHeight="1" x14ac:dyDescent="0.25">
      <c r="A362" s="197"/>
      <c r="B362" s="197">
        <v>44824</v>
      </c>
      <c r="C362" s="198"/>
      <c r="D362" s="198">
        <v>2532</v>
      </c>
      <c r="E362" s="198"/>
      <c r="F362" s="223" t="s">
        <v>744</v>
      </c>
      <c r="G362" s="232"/>
      <c r="H362" s="232">
        <v>86100</v>
      </c>
      <c r="I362" s="200" t="e">
        <f t="shared" si="6"/>
        <v>#REF!</v>
      </c>
      <c r="J362" s="154"/>
      <c r="K362" s="220"/>
      <c r="L362" s="205"/>
      <c r="M362" s="205"/>
      <c r="N362" s="183"/>
      <c r="O362" s="162"/>
      <c r="P362" s="159"/>
      <c r="Q362" s="154"/>
    </row>
    <row r="363" spans="1:17" ht="21.75" customHeight="1" x14ac:dyDescent="0.25">
      <c r="A363" s="197"/>
      <c r="B363" s="197">
        <v>44824</v>
      </c>
      <c r="C363" s="198"/>
      <c r="D363" s="198">
        <v>2533</v>
      </c>
      <c r="E363" s="198"/>
      <c r="F363" s="223" t="s">
        <v>745</v>
      </c>
      <c r="G363" s="232"/>
      <c r="H363" s="232">
        <v>4500</v>
      </c>
      <c r="I363" s="200" t="e">
        <f t="shared" si="6"/>
        <v>#REF!</v>
      </c>
      <c r="J363" s="154"/>
      <c r="K363" s="220"/>
      <c r="L363" s="205"/>
      <c r="M363" s="205"/>
      <c r="N363" s="183"/>
      <c r="O363" s="162"/>
      <c r="P363" s="159"/>
      <c r="Q363" s="154"/>
    </row>
    <row r="364" spans="1:17" ht="30" x14ac:dyDescent="0.25">
      <c r="A364" s="197"/>
      <c r="B364" s="197">
        <v>44824</v>
      </c>
      <c r="C364" s="198"/>
      <c r="D364" s="198">
        <v>2534</v>
      </c>
      <c r="E364" s="198"/>
      <c r="F364" s="237" t="s">
        <v>746</v>
      </c>
      <c r="G364" s="232"/>
      <c r="H364" s="232">
        <v>10000</v>
      </c>
      <c r="I364" s="200" t="e">
        <f t="shared" si="6"/>
        <v>#REF!</v>
      </c>
      <c r="J364" s="154"/>
      <c r="K364" s="220"/>
      <c r="L364" s="205"/>
      <c r="M364" s="205"/>
      <c r="N364" s="183"/>
      <c r="O364" s="162"/>
      <c r="P364" s="159"/>
      <c r="Q364" s="154"/>
    </row>
    <row r="365" spans="1:17" ht="21.75" customHeight="1" x14ac:dyDescent="0.25">
      <c r="A365" s="197"/>
      <c r="B365" s="197">
        <v>44824</v>
      </c>
      <c r="C365" s="198"/>
      <c r="D365" s="198">
        <v>2535</v>
      </c>
      <c r="E365" s="198"/>
      <c r="F365" s="223" t="s">
        <v>748</v>
      </c>
      <c r="G365" s="232"/>
      <c r="H365" s="232">
        <v>10000</v>
      </c>
      <c r="I365" s="200" t="e">
        <f t="shared" si="6"/>
        <v>#REF!</v>
      </c>
      <c r="J365" s="154"/>
      <c r="K365" s="220"/>
      <c r="L365" s="205"/>
      <c r="M365" s="205"/>
      <c r="N365" s="183"/>
      <c r="O365" s="162"/>
      <c r="P365" s="159"/>
      <c r="Q365" s="154"/>
    </row>
    <row r="366" spans="1:17" ht="21.75" customHeight="1" x14ac:dyDescent="0.25">
      <c r="A366" s="197"/>
      <c r="B366" s="197">
        <v>44824</v>
      </c>
      <c r="C366" s="198"/>
      <c r="D366" s="198">
        <v>2536</v>
      </c>
      <c r="E366" s="198"/>
      <c r="F366" s="223" t="s">
        <v>749</v>
      </c>
      <c r="G366" s="232">
        <v>1000</v>
      </c>
      <c r="H366" s="232"/>
      <c r="I366" s="200" t="e">
        <f t="shared" si="6"/>
        <v>#REF!</v>
      </c>
      <c r="J366" s="154"/>
      <c r="K366" s="220"/>
      <c r="L366" s="205"/>
      <c r="M366" s="205"/>
      <c r="N366" s="183"/>
      <c r="O366" s="162"/>
      <c r="P366" s="159"/>
      <c r="Q366" s="154"/>
    </row>
    <row r="367" spans="1:17" ht="21.75" customHeight="1" x14ac:dyDescent="0.25">
      <c r="A367" s="197"/>
      <c r="B367" s="197">
        <v>44824</v>
      </c>
      <c r="C367" s="198"/>
      <c r="D367" s="198">
        <v>2537</v>
      </c>
      <c r="E367" s="198"/>
      <c r="F367" s="223" t="s">
        <v>750</v>
      </c>
      <c r="G367" s="232"/>
      <c r="H367" s="232">
        <v>70000</v>
      </c>
      <c r="I367" s="200" t="e">
        <f t="shared" si="6"/>
        <v>#REF!</v>
      </c>
      <c r="J367" s="154"/>
      <c r="K367" s="220"/>
      <c r="L367" s="205"/>
      <c r="M367" s="205"/>
      <c r="N367" s="183"/>
      <c r="O367" s="162"/>
      <c r="P367" s="159"/>
      <c r="Q367" s="154"/>
    </row>
    <row r="368" spans="1:17" ht="21.75" customHeight="1" x14ac:dyDescent="0.25">
      <c r="A368" s="197"/>
      <c r="B368" s="197">
        <v>44825</v>
      </c>
      <c r="C368" s="198"/>
      <c r="D368" s="198">
        <v>2538</v>
      </c>
      <c r="E368" s="198"/>
      <c r="F368" s="223" t="s">
        <v>751</v>
      </c>
      <c r="G368" s="232">
        <v>5000</v>
      </c>
      <c r="H368" s="232"/>
      <c r="I368" s="200" t="e">
        <f t="shared" si="6"/>
        <v>#REF!</v>
      </c>
      <c r="J368" s="154"/>
      <c r="K368" s="220"/>
      <c r="L368" s="205"/>
      <c r="M368" s="205"/>
      <c r="N368" s="183"/>
      <c r="O368" s="162"/>
      <c r="P368" s="159"/>
      <c r="Q368" s="154"/>
    </row>
    <row r="369" spans="1:17" ht="21.75" customHeight="1" x14ac:dyDescent="0.25">
      <c r="A369" s="197"/>
      <c r="B369" s="197">
        <v>44825</v>
      </c>
      <c r="C369" s="198"/>
      <c r="D369" s="198">
        <v>2539</v>
      </c>
      <c r="E369" s="198"/>
      <c r="F369" s="239"/>
      <c r="G369" s="232"/>
      <c r="H369" s="232">
        <v>7000</v>
      </c>
      <c r="I369" s="200" t="e">
        <f t="shared" si="6"/>
        <v>#REF!</v>
      </c>
      <c r="J369" s="154"/>
      <c r="K369" s="220"/>
      <c r="L369" s="205"/>
      <c r="M369" s="205"/>
      <c r="N369" s="183"/>
      <c r="O369" s="162"/>
      <c r="P369" s="159"/>
      <c r="Q369" s="154"/>
    </row>
    <row r="370" spans="1:17" ht="21.75" customHeight="1" x14ac:dyDescent="0.25">
      <c r="A370" s="197"/>
      <c r="B370" s="197">
        <v>44825</v>
      </c>
      <c r="C370" s="198"/>
      <c r="D370" s="198">
        <v>2540</v>
      </c>
      <c r="E370" s="198"/>
      <c r="F370" s="223" t="s">
        <v>752</v>
      </c>
      <c r="G370" s="232">
        <v>1087000</v>
      </c>
      <c r="H370" s="232"/>
      <c r="I370" s="200" t="e">
        <f t="shared" si="6"/>
        <v>#REF!</v>
      </c>
      <c r="J370" s="154"/>
      <c r="K370" s="220"/>
      <c r="L370" s="205"/>
      <c r="M370" s="205"/>
      <c r="N370" s="183"/>
      <c r="O370" s="162"/>
      <c r="P370" s="159"/>
      <c r="Q370" s="154"/>
    </row>
    <row r="371" spans="1:17" ht="21.75" customHeight="1" x14ac:dyDescent="0.25">
      <c r="A371" s="197"/>
      <c r="B371" s="197">
        <v>44825</v>
      </c>
      <c r="C371" s="198"/>
      <c r="D371" s="198">
        <v>2541</v>
      </c>
      <c r="E371" s="198"/>
      <c r="F371" s="239"/>
      <c r="G371" s="232"/>
      <c r="H371" s="232">
        <v>16000</v>
      </c>
      <c r="I371" s="200" t="e">
        <f t="shared" si="6"/>
        <v>#REF!</v>
      </c>
      <c r="J371" s="154"/>
      <c r="K371" s="220"/>
      <c r="L371" s="205"/>
      <c r="M371" s="205"/>
      <c r="N371" s="183"/>
      <c r="O371" s="162"/>
      <c r="P371" s="159"/>
      <c r="Q371" s="154"/>
    </row>
    <row r="372" spans="1:17" ht="21.75" customHeight="1" x14ac:dyDescent="0.25">
      <c r="A372" s="197"/>
      <c r="B372" s="197">
        <v>44825</v>
      </c>
      <c r="C372" s="198"/>
      <c r="D372" s="198">
        <v>2542</v>
      </c>
      <c r="E372" s="198"/>
      <c r="F372" s="223" t="s">
        <v>753</v>
      </c>
      <c r="G372" s="232"/>
      <c r="H372" s="232">
        <v>20000</v>
      </c>
      <c r="I372" s="200" t="e">
        <f t="shared" si="6"/>
        <v>#REF!</v>
      </c>
      <c r="J372" s="154"/>
      <c r="K372" s="220"/>
      <c r="L372" s="205"/>
      <c r="M372" s="205"/>
      <c r="N372" s="183"/>
      <c r="O372" s="162"/>
      <c r="P372" s="159"/>
      <c r="Q372" s="154"/>
    </row>
    <row r="373" spans="1:17" ht="21.75" customHeight="1" x14ac:dyDescent="0.25">
      <c r="A373" s="197"/>
      <c r="B373" s="197">
        <v>44825</v>
      </c>
      <c r="C373" s="198"/>
      <c r="D373" s="198">
        <v>2543</v>
      </c>
      <c r="E373" s="198"/>
      <c r="F373" s="239"/>
      <c r="G373" s="232"/>
      <c r="H373" s="232">
        <v>13000</v>
      </c>
      <c r="I373" s="200" t="e">
        <f t="shared" si="6"/>
        <v>#REF!</v>
      </c>
      <c r="J373" s="154"/>
      <c r="K373" s="220"/>
      <c r="L373" s="205"/>
      <c r="M373" s="205"/>
      <c r="N373" s="183"/>
      <c r="O373" s="162"/>
      <c r="P373" s="159"/>
      <c r="Q373" s="154"/>
    </row>
    <row r="374" spans="1:17" ht="21.75" customHeight="1" x14ac:dyDescent="0.25">
      <c r="A374" s="197"/>
      <c r="B374" s="197">
        <v>44825</v>
      </c>
      <c r="C374" s="198"/>
      <c r="D374" s="198">
        <v>2544</v>
      </c>
      <c r="E374" s="198"/>
      <c r="F374" s="223" t="s">
        <v>754</v>
      </c>
      <c r="G374" s="232"/>
      <c r="H374" s="232">
        <v>50000</v>
      </c>
      <c r="I374" s="200" t="e">
        <f t="shared" si="6"/>
        <v>#REF!</v>
      </c>
      <c r="J374" s="154"/>
      <c r="K374" s="220"/>
      <c r="L374" s="205"/>
      <c r="M374" s="205"/>
      <c r="N374" s="183"/>
      <c r="O374" s="162"/>
      <c r="P374" s="159"/>
      <c r="Q374" s="154"/>
    </row>
    <row r="375" spans="1:17" ht="21.75" customHeight="1" x14ac:dyDescent="0.25">
      <c r="A375" s="197"/>
      <c r="B375" s="197">
        <v>44825</v>
      </c>
      <c r="C375" s="198"/>
      <c r="D375" s="198">
        <v>2545</v>
      </c>
      <c r="E375" s="198"/>
      <c r="F375" s="223" t="s">
        <v>755</v>
      </c>
      <c r="G375" s="232"/>
      <c r="H375" s="232">
        <v>6900</v>
      </c>
      <c r="I375" s="200" t="e">
        <f t="shared" si="6"/>
        <v>#REF!</v>
      </c>
      <c r="J375" s="154"/>
      <c r="K375" s="220"/>
      <c r="L375" s="205"/>
      <c r="M375" s="205"/>
      <c r="N375" s="183"/>
      <c r="O375" s="162"/>
      <c r="P375" s="159"/>
      <c r="Q375" s="154"/>
    </row>
    <row r="376" spans="1:17" ht="21.75" customHeight="1" x14ac:dyDescent="0.25">
      <c r="A376" s="197"/>
      <c r="B376" s="197">
        <v>44825</v>
      </c>
      <c r="C376" s="198"/>
      <c r="D376" s="198">
        <v>2546</v>
      </c>
      <c r="E376" s="198"/>
      <c r="F376" s="223" t="s">
        <v>756</v>
      </c>
      <c r="G376" s="232"/>
      <c r="H376" s="232">
        <v>15000</v>
      </c>
      <c r="I376" s="200" t="e">
        <f t="shared" si="6"/>
        <v>#REF!</v>
      </c>
      <c r="J376" s="154"/>
      <c r="K376" s="220"/>
      <c r="L376" s="205"/>
      <c r="M376" s="205"/>
      <c r="N376" s="183"/>
      <c r="O376" s="162"/>
      <c r="P376" s="159"/>
      <c r="Q376" s="154"/>
    </row>
    <row r="377" spans="1:17" ht="21.75" customHeight="1" x14ac:dyDescent="0.25">
      <c r="A377" s="197"/>
      <c r="B377" s="197">
        <v>44825</v>
      </c>
      <c r="C377" s="198"/>
      <c r="D377" s="198">
        <v>2547</v>
      </c>
      <c r="E377" s="198"/>
      <c r="F377" s="223" t="s">
        <v>757</v>
      </c>
      <c r="G377" s="232"/>
      <c r="H377" s="232">
        <v>7300</v>
      </c>
      <c r="I377" s="200" t="e">
        <f t="shared" ref="I377:I410" si="7">I376+G377-H377</f>
        <v>#REF!</v>
      </c>
      <c r="J377" s="154"/>
      <c r="K377" s="220"/>
      <c r="L377" s="205"/>
      <c r="M377" s="205"/>
      <c r="N377" s="183"/>
      <c r="O377" s="162"/>
      <c r="P377" s="159"/>
      <c r="Q377" s="154"/>
    </row>
    <row r="378" spans="1:17" ht="21.75" customHeight="1" x14ac:dyDescent="0.25">
      <c r="A378" s="197"/>
      <c r="B378" s="197">
        <v>44826</v>
      </c>
      <c r="C378" s="198"/>
      <c r="D378" s="198">
        <v>2548</v>
      </c>
      <c r="E378" s="198"/>
      <c r="F378" s="223" t="s">
        <v>758</v>
      </c>
      <c r="G378" s="232"/>
      <c r="H378" s="232">
        <v>2000</v>
      </c>
      <c r="I378" s="200" t="e">
        <f t="shared" si="7"/>
        <v>#REF!</v>
      </c>
      <c r="J378" s="154"/>
      <c r="K378" s="220"/>
      <c r="L378" s="205"/>
      <c r="M378" s="205"/>
      <c r="N378" s="183"/>
      <c r="O378" s="162"/>
      <c r="P378" s="159"/>
      <c r="Q378" s="154"/>
    </row>
    <row r="379" spans="1:17" ht="21.75" customHeight="1" x14ac:dyDescent="0.25">
      <c r="A379" s="197"/>
      <c r="B379" s="197">
        <v>44826</v>
      </c>
      <c r="C379" s="198"/>
      <c r="D379" s="198">
        <v>2549</v>
      </c>
      <c r="E379" s="198"/>
      <c r="F379" s="223" t="s">
        <v>759</v>
      </c>
      <c r="G379" s="232"/>
      <c r="H379" s="232">
        <v>2000</v>
      </c>
      <c r="I379" s="200" t="e">
        <f t="shared" si="7"/>
        <v>#REF!</v>
      </c>
      <c r="J379" s="154"/>
      <c r="K379" s="220"/>
      <c r="L379" s="205"/>
      <c r="M379" s="205"/>
      <c r="N379" s="183"/>
      <c r="O379" s="162"/>
      <c r="P379" s="159"/>
      <c r="Q379" s="154"/>
    </row>
    <row r="380" spans="1:17" ht="21.75" customHeight="1" x14ac:dyDescent="0.25">
      <c r="A380" s="197"/>
      <c r="B380" s="197">
        <v>44826</v>
      </c>
      <c r="C380" s="198"/>
      <c r="D380" s="198">
        <v>2550</v>
      </c>
      <c r="E380" s="198"/>
      <c r="F380" s="223" t="s">
        <v>760</v>
      </c>
      <c r="G380" s="232"/>
      <c r="H380" s="232">
        <v>5000</v>
      </c>
      <c r="I380" s="200" t="e">
        <f t="shared" si="7"/>
        <v>#REF!</v>
      </c>
      <c r="J380" s="154"/>
      <c r="K380" s="220"/>
      <c r="L380" s="205"/>
      <c r="M380" s="205"/>
      <c r="N380" s="183"/>
      <c r="O380" s="162"/>
      <c r="P380" s="159"/>
      <c r="Q380" s="154"/>
    </row>
    <row r="381" spans="1:17" ht="21.75" customHeight="1" x14ac:dyDescent="0.25">
      <c r="A381" s="197"/>
      <c r="B381" s="197">
        <v>44826</v>
      </c>
      <c r="C381" s="198"/>
      <c r="D381" s="198">
        <v>2551</v>
      </c>
      <c r="E381" s="198"/>
      <c r="F381" s="223" t="s">
        <v>761</v>
      </c>
      <c r="G381" s="232"/>
      <c r="H381" s="232">
        <v>2000</v>
      </c>
      <c r="I381" s="200" t="e">
        <f t="shared" si="7"/>
        <v>#REF!</v>
      </c>
      <c r="J381" s="154"/>
      <c r="K381" s="220"/>
      <c r="L381" s="205"/>
      <c r="M381" s="205"/>
      <c r="N381" s="183"/>
      <c r="O381" s="162"/>
      <c r="P381" s="159"/>
      <c r="Q381" s="154"/>
    </row>
    <row r="382" spans="1:17" ht="21.75" customHeight="1" x14ac:dyDescent="0.25">
      <c r="A382" s="197"/>
      <c r="B382" s="197">
        <v>44826</v>
      </c>
      <c r="C382" s="198"/>
      <c r="D382" s="198">
        <v>2552</v>
      </c>
      <c r="E382" s="198"/>
      <c r="F382" s="223" t="s">
        <v>762</v>
      </c>
      <c r="G382" s="232"/>
      <c r="H382" s="232">
        <v>2000</v>
      </c>
      <c r="I382" s="200" t="e">
        <f t="shared" si="7"/>
        <v>#REF!</v>
      </c>
      <c r="J382" s="154"/>
      <c r="K382" s="220"/>
      <c r="L382" s="205"/>
      <c r="M382" s="205"/>
      <c r="N382" s="183"/>
      <c r="O382" s="162"/>
      <c r="P382" s="159"/>
      <c r="Q382" s="154"/>
    </row>
    <row r="383" spans="1:17" ht="21.75" customHeight="1" x14ac:dyDescent="0.25">
      <c r="A383" s="197"/>
      <c r="B383" s="197">
        <v>44826</v>
      </c>
      <c r="C383" s="198"/>
      <c r="D383" s="198">
        <v>2553</v>
      </c>
      <c r="E383" s="198"/>
      <c r="F383" s="223" t="s">
        <v>763</v>
      </c>
      <c r="G383" s="232"/>
      <c r="H383" s="232">
        <v>2000</v>
      </c>
      <c r="I383" s="200" t="e">
        <f t="shared" si="7"/>
        <v>#REF!</v>
      </c>
      <c r="J383" s="154"/>
      <c r="K383" s="220"/>
      <c r="L383" s="205"/>
      <c r="M383" s="205"/>
      <c r="N383" s="183"/>
      <c r="O383" s="162"/>
      <c r="P383" s="159"/>
      <c r="Q383" s="154"/>
    </row>
    <row r="384" spans="1:17" ht="21.75" customHeight="1" x14ac:dyDescent="0.25">
      <c r="A384" s="197"/>
      <c r="B384" s="197">
        <v>44826</v>
      </c>
      <c r="C384" s="198"/>
      <c r="D384" s="198">
        <v>2554</v>
      </c>
      <c r="E384" s="198"/>
      <c r="F384" s="223" t="s">
        <v>764</v>
      </c>
      <c r="G384" s="232"/>
      <c r="H384" s="232">
        <v>13500</v>
      </c>
      <c r="I384" s="200" t="e">
        <f t="shared" si="7"/>
        <v>#REF!</v>
      </c>
      <c r="J384" s="154"/>
      <c r="K384" s="220"/>
      <c r="L384" s="205"/>
      <c r="M384" s="205"/>
      <c r="N384" s="183"/>
      <c r="O384" s="162"/>
      <c r="P384" s="159"/>
      <c r="Q384" s="154"/>
    </row>
    <row r="385" spans="1:17" ht="21.75" customHeight="1" x14ac:dyDescent="0.25">
      <c r="A385" s="197"/>
      <c r="B385" s="197">
        <v>44826</v>
      </c>
      <c r="C385" s="198"/>
      <c r="D385" s="198">
        <v>2555</v>
      </c>
      <c r="E385" s="198"/>
      <c r="F385" s="223" t="s">
        <v>765</v>
      </c>
      <c r="G385" s="232"/>
      <c r="H385" s="232">
        <v>14000</v>
      </c>
      <c r="I385" s="200" t="e">
        <f t="shared" si="7"/>
        <v>#REF!</v>
      </c>
      <c r="J385" s="154"/>
      <c r="K385" s="220"/>
      <c r="L385" s="205"/>
      <c r="M385" s="205"/>
      <c r="N385" s="183"/>
      <c r="O385" s="162"/>
      <c r="P385" s="159"/>
      <c r="Q385" s="154"/>
    </row>
    <row r="386" spans="1:17" ht="30" x14ac:dyDescent="0.25">
      <c r="A386" s="197"/>
      <c r="B386" s="197">
        <v>44826</v>
      </c>
      <c r="C386" s="198"/>
      <c r="D386" s="198">
        <v>2556</v>
      </c>
      <c r="E386" s="198"/>
      <c r="F386" s="237" t="s">
        <v>766</v>
      </c>
      <c r="G386" s="232"/>
      <c r="H386" s="232">
        <v>10000</v>
      </c>
      <c r="I386" s="200" t="e">
        <f t="shared" si="7"/>
        <v>#REF!</v>
      </c>
      <c r="J386" s="154"/>
      <c r="K386" s="220"/>
      <c r="L386" s="205"/>
      <c r="M386" s="205"/>
      <c r="N386" s="183"/>
      <c r="O386" s="162"/>
      <c r="P386" s="159"/>
      <c r="Q386" s="154"/>
    </row>
    <row r="387" spans="1:17" ht="21.75" customHeight="1" x14ac:dyDescent="0.25">
      <c r="A387" s="197"/>
      <c r="B387" s="197">
        <v>44826</v>
      </c>
      <c r="C387" s="198"/>
      <c r="D387" s="198">
        <v>2557</v>
      </c>
      <c r="E387" s="198"/>
      <c r="F387" s="223" t="s">
        <v>767</v>
      </c>
      <c r="G387" s="232"/>
      <c r="H387" s="232">
        <v>10100</v>
      </c>
      <c r="I387" s="200" t="e">
        <f t="shared" si="7"/>
        <v>#REF!</v>
      </c>
      <c r="J387" s="154"/>
      <c r="K387" s="220"/>
      <c r="L387" s="205"/>
      <c r="M387" s="205"/>
      <c r="N387" s="183"/>
      <c r="O387" s="162"/>
      <c r="P387" s="159"/>
      <c r="Q387" s="154"/>
    </row>
    <row r="388" spans="1:17" ht="30" x14ac:dyDescent="0.25">
      <c r="A388" s="197"/>
      <c r="B388" s="197">
        <v>44826</v>
      </c>
      <c r="C388" s="198"/>
      <c r="D388" s="198">
        <v>2558</v>
      </c>
      <c r="E388" s="198"/>
      <c r="F388" s="237" t="s">
        <v>768</v>
      </c>
      <c r="G388" s="232"/>
      <c r="H388" s="232">
        <v>162000</v>
      </c>
      <c r="I388" s="200" t="e">
        <f t="shared" si="7"/>
        <v>#REF!</v>
      </c>
      <c r="J388" s="154"/>
      <c r="K388" s="220"/>
      <c r="L388" s="205"/>
      <c r="M388" s="205"/>
      <c r="N388" s="183"/>
      <c r="O388" s="162"/>
      <c r="P388" s="159"/>
      <c r="Q388" s="154"/>
    </row>
    <row r="389" spans="1:17" ht="21.75" customHeight="1" x14ac:dyDescent="0.25">
      <c r="A389" s="197"/>
      <c r="B389" s="197">
        <v>44826</v>
      </c>
      <c r="C389" s="198"/>
      <c r="D389" s="198">
        <v>2559</v>
      </c>
      <c r="E389" s="198"/>
      <c r="F389" s="223" t="s">
        <v>486</v>
      </c>
      <c r="G389" s="232"/>
      <c r="H389" s="232"/>
      <c r="I389" s="200" t="e">
        <f t="shared" si="7"/>
        <v>#REF!</v>
      </c>
      <c r="J389" s="154"/>
      <c r="K389" s="220"/>
      <c r="L389" s="205"/>
      <c r="M389" s="205"/>
      <c r="N389" s="183"/>
      <c r="O389" s="162"/>
      <c r="P389" s="159"/>
      <c r="Q389" s="154"/>
    </row>
    <row r="390" spans="1:17" ht="21.75" customHeight="1" x14ac:dyDescent="0.25">
      <c r="A390" s="197"/>
      <c r="B390" s="197">
        <v>44826</v>
      </c>
      <c r="C390" s="198"/>
      <c r="D390" s="198">
        <v>2560</v>
      </c>
      <c r="E390" s="198"/>
      <c r="F390" s="223" t="s">
        <v>486</v>
      </c>
      <c r="G390" s="232"/>
      <c r="H390" s="232"/>
      <c r="I390" s="200" t="e">
        <f t="shared" si="7"/>
        <v>#REF!</v>
      </c>
      <c r="J390" s="154"/>
      <c r="K390" s="220"/>
      <c r="L390" s="205"/>
      <c r="M390" s="205"/>
      <c r="N390" s="183"/>
      <c r="O390" s="162"/>
      <c r="P390" s="159"/>
      <c r="Q390" s="154"/>
    </row>
    <row r="391" spans="1:17" ht="21.75" customHeight="1" x14ac:dyDescent="0.25">
      <c r="A391" s="197"/>
      <c r="B391" s="197">
        <v>44826</v>
      </c>
      <c r="C391" s="198"/>
      <c r="D391" s="198">
        <v>2561</v>
      </c>
      <c r="E391" s="198"/>
      <c r="F391" s="223" t="s">
        <v>486</v>
      </c>
      <c r="G391" s="232"/>
      <c r="H391" s="232"/>
      <c r="I391" s="200" t="e">
        <f t="shared" si="7"/>
        <v>#REF!</v>
      </c>
      <c r="J391" s="154"/>
      <c r="K391" s="220"/>
      <c r="L391" s="205"/>
      <c r="M391" s="205"/>
      <c r="N391" s="183"/>
      <c r="O391" s="162"/>
      <c r="P391" s="159"/>
      <c r="Q391" s="154"/>
    </row>
    <row r="392" spans="1:17" ht="21.75" customHeight="1" x14ac:dyDescent="0.25">
      <c r="A392" s="197"/>
      <c r="B392" s="197">
        <v>44826</v>
      </c>
      <c r="C392" s="198"/>
      <c r="D392" s="198">
        <v>2562</v>
      </c>
      <c r="E392" s="198"/>
      <c r="F392" s="223" t="s">
        <v>769</v>
      </c>
      <c r="G392" s="232"/>
      <c r="H392" s="232">
        <v>48000</v>
      </c>
      <c r="I392" s="200" t="e">
        <f t="shared" si="7"/>
        <v>#REF!</v>
      </c>
      <c r="J392" s="154"/>
      <c r="K392" s="220"/>
      <c r="L392" s="205"/>
      <c r="M392" s="205"/>
      <c r="N392" s="183"/>
      <c r="O392" s="162"/>
      <c r="P392" s="159"/>
      <c r="Q392" s="154"/>
    </row>
    <row r="393" spans="1:17" ht="21.75" customHeight="1" x14ac:dyDescent="0.25">
      <c r="A393" s="197"/>
      <c r="B393" s="197">
        <v>44826</v>
      </c>
      <c r="C393" s="198"/>
      <c r="D393" s="198">
        <v>2563</v>
      </c>
      <c r="E393" s="198"/>
      <c r="F393" s="223" t="s">
        <v>486</v>
      </c>
      <c r="G393" s="232"/>
      <c r="H393" s="232"/>
      <c r="I393" s="200" t="e">
        <f t="shared" si="7"/>
        <v>#REF!</v>
      </c>
      <c r="J393" s="154"/>
      <c r="K393" s="220"/>
      <c r="L393" s="205"/>
      <c r="M393" s="205"/>
      <c r="N393" s="183"/>
      <c r="O393" s="162"/>
      <c r="P393" s="159"/>
      <c r="Q393" s="154"/>
    </row>
    <row r="394" spans="1:17" ht="21.75" customHeight="1" x14ac:dyDescent="0.25">
      <c r="A394" s="197"/>
      <c r="B394" s="197">
        <v>44826</v>
      </c>
      <c r="C394" s="198"/>
      <c r="D394" s="198">
        <v>2564</v>
      </c>
      <c r="E394" s="198"/>
      <c r="F394" s="223" t="s">
        <v>770</v>
      </c>
      <c r="G394" s="232"/>
      <c r="H394" s="232">
        <v>85500</v>
      </c>
      <c r="I394" s="200" t="e">
        <f t="shared" si="7"/>
        <v>#REF!</v>
      </c>
      <c r="J394" s="154"/>
      <c r="K394" s="220"/>
      <c r="L394" s="205"/>
      <c r="M394" s="205"/>
      <c r="N394" s="183"/>
      <c r="O394" s="162"/>
      <c r="P394" s="159"/>
      <c r="Q394" s="154"/>
    </row>
    <row r="395" spans="1:17" ht="21.75" customHeight="1" x14ac:dyDescent="0.25">
      <c r="A395" s="197"/>
      <c r="B395" s="197">
        <v>44826</v>
      </c>
      <c r="C395" s="198"/>
      <c r="D395" s="198">
        <v>2565</v>
      </c>
      <c r="E395" s="198"/>
      <c r="F395" s="223" t="s">
        <v>771</v>
      </c>
      <c r="G395" s="232"/>
      <c r="H395" s="232">
        <v>2000</v>
      </c>
      <c r="I395" s="200" t="e">
        <f t="shared" si="7"/>
        <v>#REF!</v>
      </c>
      <c r="J395" s="154"/>
      <c r="K395" s="220"/>
      <c r="L395" s="205"/>
      <c r="M395" s="205"/>
      <c r="N395" s="183"/>
      <c r="O395" s="162"/>
      <c r="P395" s="159"/>
      <c r="Q395" s="154"/>
    </row>
    <row r="396" spans="1:17" ht="21.75" customHeight="1" x14ac:dyDescent="0.25">
      <c r="A396" s="197"/>
      <c r="B396" s="197">
        <v>44826</v>
      </c>
      <c r="C396" s="198"/>
      <c r="D396" s="198">
        <v>2566</v>
      </c>
      <c r="E396" s="198"/>
      <c r="F396" s="223" t="s">
        <v>772</v>
      </c>
      <c r="G396" s="232"/>
      <c r="H396" s="232">
        <v>1000</v>
      </c>
      <c r="I396" s="200" t="e">
        <f t="shared" si="7"/>
        <v>#REF!</v>
      </c>
      <c r="J396" s="154"/>
      <c r="K396" s="220"/>
      <c r="L396" s="205"/>
      <c r="M396" s="205"/>
      <c r="N396" s="183"/>
      <c r="O396" s="162"/>
      <c r="P396" s="159"/>
      <c r="Q396" s="154"/>
    </row>
    <row r="397" spans="1:17" ht="21.75" customHeight="1" x14ac:dyDescent="0.25">
      <c r="A397" s="197"/>
      <c r="B397" s="197">
        <v>44826</v>
      </c>
      <c r="C397" s="198"/>
      <c r="D397" s="198">
        <v>2567</v>
      </c>
      <c r="E397" s="198"/>
      <c r="F397" s="223" t="s">
        <v>773</v>
      </c>
      <c r="G397" s="232"/>
      <c r="H397" s="232">
        <v>2000</v>
      </c>
      <c r="I397" s="200" t="e">
        <f t="shared" si="7"/>
        <v>#REF!</v>
      </c>
      <c r="J397" s="154"/>
      <c r="K397" s="220"/>
      <c r="L397" s="205"/>
      <c r="M397" s="205"/>
      <c r="N397" s="183"/>
      <c r="O397" s="162"/>
      <c r="P397" s="159"/>
      <c r="Q397" s="154"/>
    </row>
    <row r="398" spans="1:17" ht="30" x14ac:dyDescent="0.25">
      <c r="A398" s="197"/>
      <c r="B398" s="197">
        <v>44827</v>
      </c>
      <c r="C398" s="198"/>
      <c r="D398" s="198">
        <v>2568</v>
      </c>
      <c r="E398" s="198"/>
      <c r="F398" s="237" t="s">
        <v>774</v>
      </c>
      <c r="G398" s="232"/>
      <c r="H398" s="232">
        <v>157800</v>
      </c>
      <c r="I398" s="200" t="e">
        <f t="shared" si="7"/>
        <v>#REF!</v>
      </c>
      <c r="J398" s="154"/>
      <c r="K398" s="220"/>
      <c r="L398" s="205"/>
      <c r="M398" s="205"/>
      <c r="N398" s="183"/>
      <c r="O398" s="162"/>
      <c r="P398" s="159"/>
      <c r="Q398" s="154"/>
    </row>
    <row r="399" spans="1:17" ht="30" x14ac:dyDescent="0.25">
      <c r="A399" s="197"/>
      <c r="B399" s="197">
        <v>44827</v>
      </c>
      <c r="C399" s="198"/>
      <c r="D399" s="198">
        <v>2569</v>
      </c>
      <c r="E399" s="198"/>
      <c r="F399" s="237" t="s">
        <v>775</v>
      </c>
      <c r="G399" s="232"/>
      <c r="H399" s="232">
        <v>116200</v>
      </c>
      <c r="I399" s="200" t="e">
        <f t="shared" si="7"/>
        <v>#REF!</v>
      </c>
      <c r="J399" s="154"/>
      <c r="K399" s="220"/>
      <c r="L399" s="205"/>
      <c r="M399" s="205"/>
      <c r="N399" s="183"/>
      <c r="O399" s="162"/>
      <c r="P399" s="159"/>
      <c r="Q399" s="154"/>
    </row>
    <row r="400" spans="1:17" ht="21.75" customHeight="1" x14ac:dyDescent="0.25">
      <c r="A400" s="197"/>
      <c r="B400" s="197">
        <v>44827</v>
      </c>
      <c r="C400" s="198"/>
      <c r="D400" s="198">
        <v>2570</v>
      </c>
      <c r="E400" s="198"/>
      <c r="F400" s="223" t="s">
        <v>776</v>
      </c>
      <c r="G400" s="232"/>
      <c r="H400" s="232">
        <v>20000</v>
      </c>
      <c r="I400" s="200" t="e">
        <f t="shared" si="7"/>
        <v>#REF!</v>
      </c>
      <c r="J400" s="154"/>
      <c r="K400" s="220"/>
      <c r="L400" s="205"/>
      <c r="M400" s="205"/>
      <c r="N400" s="183"/>
      <c r="O400" s="162"/>
      <c r="P400" s="159"/>
      <c r="Q400" s="154"/>
    </row>
    <row r="401" spans="1:17" ht="21.75" customHeight="1" x14ac:dyDescent="0.25">
      <c r="A401" s="197"/>
      <c r="B401" s="197">
        <v>44827</v>
      </c>
      <c r="C401" s="198"/>
      <c r="D401" s="198">
        <v>2571</v>
      </c>
      <c r="E401" s="198"/>
      <c r="F401" s="223" t="s">
        <v>777</v>
      </c>
      <c r="G401" s="232"/>
      <c r="H401" s="232">
        <v>32400</v>
      </c>
      <c r="I401" s="200" t="e">
        <f t="shared" si="7"/>
        <v>#REF!</v>
      </c>
      <c r="J401" s="154"/>
      <c r="K401" s="220"/>
      <c r="L401" s="205"/>
      <c r="M401" s="205"/>
      <c r="N401" s="183"/>
      <c r="O401" s="162"/>
      <c r="P401" s="159"/>
      <c r="Q401" s="154"/>
    </row>
    <row r="402" spans="1:17" ht="31.5" customHeight="1" x14ac:dyDescent="0.25">
      <c r="A402" s="197"/>
      <c r="B402" s="197">
        <v>44827</v>
      </c>
      <c r="C402" s="198"/>
      <c r="D402" s="198">
        <v>2572</v>
      </c>
      <c r="E402" s="198"/>
      <c r="F402" s="237" t="s">
        <v>778</v>
      </c>
      <c r="G402" s="232"/>
      <c r="H402" s="232">
        <v>9500</v>
      </c>
      <c r="I402" s="200" t="e">
        <f t="shared" si="7"/>
        <v>#REF!</v>
      </c>
      <c r="J402" s="154"/>
      <c r="K402" s="220"/>
      <c r="L402" s="205"/>
      <c r="M402" s="205"/>
      <c r="N402" s="183"/>
      <c r="O402" s="162"/>
      <c r="P402" s="159"/>
      <c r="Q402" s="154"/>
    </row>
    <row r="403" spans="1:17" ht="21.75" customHeight="1" x14ac:dyDescent="0.25">
      <c r="A403" s="197"/>
      <c r="B403" s="197">
        <v>44827</v>
      </c>
      <c r="C403" s="198"/>
      <c r="D403" s="198">
        <v>2573</v>
      </c>
      <c r="E403" s="198"/>
      <c r="F403" s="223" t="s">
        <v>779</v>
      </c>
      <c r="G403" s="232"/>
      <c r="H403" s="232">
        <v>15000</v>
      </c>
      <c r="I403" s="200" t="e">
        <f t="shared" si="7"/>
        <v>#REF!</v>
      </c>
      <c r="J403" s="154"/>
      <c r="K403" s="220"/>
      <c r="L403" s="205"/>
      <c r="M403" s="205"/>
      <c r="N403" s="183"/>
      <c r="O403" s="162"/>
      <c r="P403" s="159"/>
      <c r="Q403" s="154"/>
    </row>
    <row r="404" spans="1:17" ht="29.25" customHeight="1" x14ac:dyDescent="0.25">
      <c r="A404" s="197"/>
      <c r="B404" s="197">
        <v>44828</v>
      </c>
      <c r="C404" s="198"/>
      <c r="D404" s="198">
        <v>2574</v>
      </c>
      <c r="E404" s="198"/>
      <c r="F404" s="237" t="s">
        <v>780</v>
      </c>
      <c r="G404" s="232"/>
      <c r="H404" s="232">
        <v>26445</v>
      </c>
      <c r="I404" s="200" t="e">
        <f t="shared" si="7"/>
        <v>#REF!</v>
      </c>
      <c r="J404" s="154"/>
      <c r="K404" s="220"/>
      <c r="L404" s="205"/>
      <c r="M404" s="205"/>
      <c r="N404" s="183"/>
      <c r="O404" s="162"/>
      <c r="P404" s="159"/>
      <c r="Q404" s="154"/>
    </row>
    <row r="405" spans="1:17" ht="21.75" customHeight="1" x14ac:dyDescent="0.25">
      <c r="A405" s="197"/>
      <c r="B405" s="197">
        <v>44830</v>
      </c>
      <c r="C405" s="198"/>
      <c r="D405" s="198">
        <v>2575</v>
      </c>
      <c r="E405" s="198"/>
      <c r="F405" s="223" t="s">
        <v>781</v>
      </c>
      <c r="G405" s="232"/>
      <c r="H405" s="232">
        <v>50000</v>
      </c>
      <c r="I405" s="200" t="e">
        <f t="shared" si="7"/>
        <v>#REF!</v>
      </c>
      <c r="J405" s="154"/>
      <c r="K405" s="220"/>
      <c r="L405" s="205"/>
      <c r="M405" s="205"/>
      <c r="N405" s="183"/>
      <c r="O405" s="162"/>
      <c r="P405" s="159"/>
      <c r="Q405" s="154"/>
    </row>
    <row r="406" spans="1:17" ht="21.75" customHeight="1" x14ac:dyDescent="0.25">
      <c r="A406" s="197"/>
      <c r="B406" s="197">
        <v>44831</v>
      </c>
      <c r="C406" s="198"/>
      <c r="D406" s="198">
        <v>2576</v>
      </c>
      <c r="E406" s="198"/>
      <c r="F406" s="223" t="s">
        <v>782</v>
      </c>
      <c r="G406" s="232"/>
      <c r="H406" s="232">
        <v>30000</v>
      </c>
      <c r="I406" s="200" t="e">
        <f t="shared" si="7"/>
        <v>#REF!</v>
      </c>
      <c r="J406" s="154"/>
      <c r="K406" s="220"/>
      <c r="L406" s="205"/>
      <c r="M406" s="205"/>
      <c r="N406" s="183"/>
      <c r="O406" s="162"/>
      <c r="P406" s="159"/>
      <c r="Q406" s="154"/>
    </row>
    <row r="407" spans="1:17" ht="21.75" customHeight="1" x14ac:dyDescent="0.25">
      <c r="A407" s="197"/>
      <c r="B407" s="197">
        <v>44831</v>
      </c>
      <c r="C407" s="197">
        <v>44831</v>
      </c>
      <c r="D407" s="198">
        <v>2577</v>
      </c>
      <c r="E407" s="198"/>
      <c r="F407" s="223" t="s">
        <v>783</v>
      </c>
      <c r="G407" s="232"/>
      <c r="H407" s="232">
        <v>4500</v>
      </c>
      <c r="I407" s="200" t="e">
        <f t="shared" si="7"/>
        <v>#REF!</v>
      </c>
      <c r="J407" s="154"/>
      <c r="K407" s="220"/>
      <c r="L407" s="205"/>
      <c r="M407" s="205"/>
      <c r="N407" s="183"/>
      <c r="O407" s="162"/>
      <c r="P407" s="159"/>
      <c r="Q407" s="154"/>
    </row>
    <row r="408" spans="1:17" ht="21.75" customHeight="1" x14ac:dyDescent="0.25">
      <c r="A408" s="197"/>
      <c r="B408" s="197">
        <v>44831</v>
      </c>
      <c r="C408" s="197">
        <v>44831</v>
      </c>
      <c r="D408" s="198">
        <v>2578</v>
      </c>
      <c r="E408" s="198"/>
      <c r="F408" s="223" t="s">
        <v>784</v>
      </c>
      <c r="G408" s="232"/>
      <c r="H408" s="232">
        <v>15000</v>
      </c>
      <c r="I408" s="200" t="e">
        <f t="shared" si="7"/>
        <v>#REF!</v>
      </c>
      <c r="J408" s="154"/>
      <c r="K408" s="220"/>
      <c r="L408" s="205"/>
      <c r="M408" s="205"/>
      <c r="N408" s="183"/>
      <c r="O408" s="162"/>
      <c r="P408" s="159"/>
      <c r="Q408" s="154"/>
    </row>
    <row r="409" spans="1:17" ht="21.75" customHeight="1" x14ac:dyDescent="0.25">
      <c r="A409" s="197"/>
      <c r="B409" s="197">
        <v>44831</v>
      </c>
      <c r="C409" s="197">
        <v>44831</v>
      </c>
      <c r="D409" s="198">
        <v>2579</v>
      </c>
      <c r="E409" s="198"/>
      <c r="F409" s="223" t="s">
        <v>785</v>
      </c>
      <c r="G409" s="232"/>
      <c r="H409" s="232">
        <v>69000</v>
      </c>
      <c r="I409" s="200" t="e">
        <f t="shared" si="7"/>
        <v>#REF!</v>
      </c>
      <c r="J409" s="154"/>
      <c r="K409" s="220"/>
      <c r="L409" s="205"/>
      <c r="M409" s="205"/>
      <c r="N409" s="183"/>
      <c r="O409" s="162"/>
      <c r="P409" s="159"/>
      <c r="Q409" s="154"/>
    </row>
    <row r="410" spans="1:17" ht="21.75" customHeight="1" x14ac:dyDescent="0.25">
      <c r="A410" s="197"/>
      <c r="B410" s="197">
        <v>44831</v>
      </c>
      <c r="C410" s="197">
        <v>44831</v>
      </c>
      <c r="D410" s="198">
        <v>2580</v>
      </c>
      <c r="E410" s="198"/>
      <c r="F410" s="223" t="s">
        <v>786</v>
      </c>
      <c r="G410" s="232"/>
      <c r="H410" s="232">
        <v>13000</v>
      </c>
      <c r="I410" s="200" t="e">
        <f t="shared" si="7"/>
        <v>#REF!</v>
      </c>
      <c r="J410" s="154"/>
      <c r="K410" s="220"/>
      <c r="L410" s="205"/>
      <c r="M410" s="205"/>
      <c r="N410" s="183"/>
      <c r="O410" s="162"/>
      <c r="P410" s="159"/>
      <c r="Q410" s="154"/>
    </row>
    <row r="411" spans="1:17" ht="21.75" customHeight="1" x14ac:dyDescent="0.25">
      <c r="A411" s="197"/>
      <c r="B411" s="197">
        <v>44831</v>
      </c>
      <c r="C411" s="197">
        <v>44831</v>
      </c>
      <c r="D411" s="198">
        <v>2581</v>
      </c>
      <c r="E411" s="198"/>
      <c r="F411" s="223" t="s">
        <v>787</v>
      </c>
      <c r="G411" s="232"/>
      <c r="H411" s="232">
        <v>10000</v>
      </c>
      <c r="I411" s="194"/>
      <c r="J411" s="154"/>
      <c r="K411" s="220"/>
      <c r="L411" s="205"/>
      <c r="M411" s="205"/>
      <c r="N411" s="183"/>
      <c r="O411" s="162"/>
      <c r="P411" s="159"/>
      <c r="Q411" s="154"/>
    </row>
    <row r="412" spans="1:17" ht="21.75" customHeight="1" x14ac:dyDescent="0.25">
      <c r="A412" s="197"/>
      <c r="B412" s="197">
        <v>44831</v>
      </c>
      <c r="C412" s="197">
        <v>44831</v>
      </c>
      <c r="D412" s="198">
        <v>2582</v>
      </c>
      <c r="E412" s="198"/>
      <c r="F412" s="223" t="s">
        <v>788</v>
      </c>
      <c r="G412" s="232"/>
      <c r="H412" s="232">
        <v>15000</v>
      </c>
      <c r="I412" s="194"/>
      <c r="J412" s="154"/>
      <c r="K412" s="220"/>
      <c r="L412" s="205"/>
      <c r="M412" s="205"/>
      <c r="N412" s="183"/>
      <c r="O412" s="162"/>
      <c r="P412" s="159"/>
      <c r="Q412" s="154"/>
    </row>
    <row r="413" spans="1:17" ht="21.75" customHeight="1" x14ac:dyDescent="0.25">
      <c r="A413" s="197"/>
      <c r="B413" s="197">
        <v>44831</v>
      </c>
      <c r="C413" s="197">
        <v>44831</v>
      </c>
      <c r="D413" s="198">
        <v>2583</v>
      </c>
      <c r="E413" s="198"/>
      <c r="F413" s="223" t="s">
        <v>789</v>
      </c>
      <c r="G413" s="232"/>
      <c r="H413" s="232">
        <v>7500</v>
      </c>
      <c r="I413" s="194"/>
      <c r="J413" s="154"/>
      <c r="K413" s="220"/>
      <c r="L413" s="205"/>
      <c r="M413" s="205"/>
      <c r="N413" s="183"/>
      <c r="O413" s="162"/>
      <c r="P413" s="159"/>
      <c r="Q413" s="154"/>
    </row>
    <row r="414" spans="1:17" ht="29.25" customHeight="1" x14ac:dyDescent="0.25">
      <c r="A414" s="197"/>
      <c r="B414" s="197">
        <v>44831</v>
      </c>
      <c r="C414" s="197">
        <v>44831</v>
      </c>
      <c r="D414" s="198">
        <v>2584</v>
      </c>
      <c r="E414" s="198"/>
      <c r="F414" s="237" t="s">
        <v>790</v>
      </c>
      <c r="G414" s="232"/>
      <c r="H414" s="232">
        <v>15800</v>
      </c>
      <c r="I414" s="194"/>
      <c r="J414" s="154"/>
      <c r="K414" s="220"/>
      <c r="L414" s="205"/>
      <c r="M414" s="205"/>
      <c r="N414" s="183"/>
      <c r="O414" s="162"/>
      <c r="P414" s="159"/>
      <c r="Q414" s="154"/>
    </row>
    <row r="415" spans="1:17" ht="21.75" customHeight="1" x14ac:dyDescent="0.25">
      <c r="B415" s="197">
        <v>44831</v>
      </c>
      <c r="C415" s="197">
        <v>44831</v>
      </c>
      <c r="D415" s="198">
        <v>2585</v>
      </c>
      <c r="E415" s="198"/>
      <c r="F415" s="223"/>
      <c r="G415" s="232"/>
      <c r="H415" s="232"/>
      <c r="I415" s="194"/>
      <c r="J415" s="154"/>
      <c r="K415" s="220"/>
      <c r="L415" s="205"/>
      <c r="M415" s="205"/>
      <c r="N415" s="183"/>
      <c r="O415" s="162"/>
      <c r="P415" s="159"/>
      <c r="Q415" s="154"/>
    </row>
    <row r="416" spans="1:17" ht="21.75" customHeight="1" x14ac:dyDescent="0.25">
      <c r="A416" s="197"/>
      <c r="B416" s="197">
        <v>44831</v>
      </c>
      <c r="C416" s="197">
        <v>44831</v>
      </c>
      <c r="D416" s="198">
        <v>2586</v>
      </c>
      <c r="E416" s="198"/>
      <c r="F416" s="223"/>
      <c r="G416" s="232"/>
      <c r="H416" s="232"/>
      <c r="I416" s="194"/>
      <c r="J416" s="154"/>
      <c r="K416" s="220"/>
      <c r="L416" s="205"/>
      <c r="M416" s="205"/>
      <c r="N416" s="183"/>
      <c r="O416" s="162"/>
      <c r="P416" s="159"/>
      <c r="Q416" s="154"/>
    </row>
    <row r="417" spans="1:17" ht="21.75" customHeight="1" x14ac:dyDescent="0.25">
      <c r="A417" s="197"/>
      <c r="B417" s="197">
        <v>44831</v>
      </c>
      <c r="C417" s="197">
        <v>44831</v>
      </c>
      <c r="D417" s="198">
        <v>2587</v>
      </c>
      <c r="E417" s="198"/>
      <c r="F417" s="223"/>
      <c r="G417" s="232"/>
      <c r="H417" s="232"/>
      <c r="I417" s="194"/>
      <c r="J417" s="154"/>
      <c r="K417" s="220"/>
      <c r="L417" s="205"/>
      <c r="M417" s="205"/>
      <c r="N417" s="183"/>
      <c r="O417" s="162"/>
      <c r="P417" s="159"/>
      <c r="Q417" s="154"/>
    </row>
    <row r="418" spans="1:17" ht="21.75" customHeight="1" x14ac:dyDescent="0.25">
      <c r="A418" s="197"/>
      <c r="B418" s="197">
        <v>44831</v>
      </c>
      <c r="C418" s="197">
        <v>44831</v>
      </c>
      <c r="D418" s="198">
        <v>2588</v>
      </c>
      <c r="E418" s="198"/>
      <c r="F418" s="223"/>
      <c r="G418" s="232"/>
      <c r="H418" s="232"/>
      <c r="I418" s="194"/>
      <c r="J418" s="154"/>
      <c r="K418" s="220"/>
      <c r="L418" s="205"/>
      <c r="M418" s="205"/>
      <c r="N418" s="183"/>
      <c r="O418" s="162"/>
      <c r="P418" s="159"/>
      <c r="Q418" s="154"/>
    </row>
    <row r="419" spans="1:17" ht="21.75" customHeight="1" x14ac:dyDescent="0.25">
      <c r="A419" s="197"/>
      <c r="B419" s="197">
        <v>44831</v>
      </c>
      <c r="C419" s="197">
        <v>44831</v>
      </c>
      <c r="D419" s="198">
        <v>2589</v>
      </c>
      <c r="E419" s="198"/>
      <c r="F419" s="223"/>
      <c r="G419" s="232"/>
      <c r="H419" s="232"/>
      <c r="I419" s="194"/>
      <c r="J419" s="154"/>
      <c r="K419" s="220"/>
      <c r="L419" s="205"/>
      <c r="M419" s="205"/>
      <c r="N419" s="183"/>
      <c r="O419" s="162"/>
      <c r="P419" s="159"/>
      <c r="Q419" s="154"/>
    </row>
    <row r="420" spans="1:17" ht="21.75" customHeight="1" x14ac:dyDescent="0.25">
      <c r="A420" s="197"/>
      <c r="B420" s="197">
        <v>44831</v>
      </c>
      <c r="C420" s="197">
        <v>44831</v>
      </c>
      <c r="D420" s="198">
        <v>2590</v>
      </c>
      <c r="E420" s="198"/>
      <c r="F420" s="223"/>
      <c r="G420" s="232"/>
      <c r="H420" s="232"/>
      <c r="I420" s="194"/>
      <c r="J420" s="154"/>
      <c r="K420" s="220"/>
      <c r="L420" s="205"/>
      <c r="M420" s="205"/>
      <c r="N420" s="183"/>
      <c r="O420" s="162"/>
      <c r="P420" s="159"/>
      <c r="Q420" s="154"/>
    </row>
    <row r="421" spans="1:17" ht="21.75" customHeight="1" x14ac:dyDescent="0.25">
      <c r="A421" s="197"/>
      <c r="B421" s="197">
        <v>44831</v>
      </c>
      <c r="C421" s="197">
        <v>44831</v>
      </c>
      <c r="D421" s="198">
        <v>2591</v>
      </c>
      <c r="E421" s="198"/>
      <c r="F421" s="223"/>
      <c r="G421" s="232"/>
      <c r="H421" s="232"/>
      <c r="I421" s="194"/>
      <c r="J421" s="154"/>
      <c r="K421" s="220"/>
      <c r="L421" s="205"/>
      <c r="M421" s="205"/>
      <c r="N421" s="183"/>
      <c r="O421" s="162"/>
      <c r="P421" s="159"/>
      <c r="Q421" s="154"/>
    </row>
    <row r="422" spans="1:17" ht="21.75" customHeight="1" x14ac:dyDescent="0.25">
      <c r="A422" s="197"/>
      <c r="B422" s="197">
        <v>44831</v>
      </c>
      <c r="C422" s="197">
        <v>44831</v>
      </c>
      <c r="D422" s="198">
        <v>2592</v>
      </c>
      <c r="E422" s="198"/>
      <c r="F422" s="223"/>
      <c r="G422" s="232"/>
      <c r="H422" s="232"/>
      <c r="I422" s="194"/>
      <c r="J422" s="154"/>
      <c r="K422" s="220"/>
      <c r="L422" s="205"/>
      <c r="M422" s="205"/>
      <c r="N422" s="183"/>
      <c r="O422" s="162"/>
      <c r="P422" s="159"/>
      <c r="Q422" s="154"/>
    </row>
    <row r="423" spans="1:17" ht="21.75" customHeight="1" x14ac:dyDescent="0.25">
      <c r="A423" s="197"/>
      <c r="B423" s="197">
        <v>44831</v>
      </c>
      <c r="C423" s="197">
        <v>44831</v>
      </c>
      <c r="D423" s="198"/>
      <c r="E423" s="198"/>
      <c r="F423" s="223"/>
      <c r="G423" s="232"/>
      <c r="H423" s="232"/>
      <c r="I423" s="194"/>
      <c r="J423" s="154"/>
      <c r="K423" s="220"/>
      <c r="L423" s="205"/>
      <c r="M423" s="205"/>
      <c r="N423" s="183"/>
      <c r="O423" s="162"/>
      <c r="P423" s="159"/>
      <c r="Q423" s="154"/>
    </row>
    <row r="424" spans="1:17" ht="21.75" customHeight="1" x14ac:dyDescent="0.25">
      <c r="A424" s="197"/>
      <c r="B424" s="197"/>
      <c r="C424" s="198"/>
      <c r="D424" s="198"/>
      <c r="E424" s="198"/>
      <c r="F424" s="223"/>
      <c r="G424" s="232"/>
      <c r="H424" s="232"/>
      <c r="I424" s="194"/>
      <c r="J424" s="154"/>
      <c r="K424" s="220"/>
      <c r="L424" s="205"/>
      <c r="M424" s="205"/>
      <c r="N424" s="183"/>
      <c r="O424" s="162"/>
      <c r="P424" s="159"/>
      <c r="Q424" s="154"/>
    </row>
    <row r="425" spans="1:17" ht="21.75" customHeight="1" x14ac:dyDescent="0.25">
      <c r="A425" s="197"/>
      <c r="B425" s="197"/>
      <c r="C425" s="198"/>
      <c r="D425" s="198"/>
      <c r="E425" s="198"/>
      <c r="F425" s="198"/>
      <c r="G425" s="232"/>
      <c r="H425" s="232"/>
      <c r="I425" s="194"/>
      <c r="J425" s="154"/>
      <c r="K425" s="220"/>
      <c r="L425" s="205"/>
      <c r="M425" s="205"/>
      <c r="N425" s="183"/>
      <c r="O425" s="162"/>
      <c r="P425" s="159"/>
      <c r="Q425" s="154"/>
    </row>
    <row r="426" spans="1:17" ht="24" customHeight="1" x14ac:dyDescent="0.25">
      <c r="A426" s="214" t="s">
        <v>416</v>
      </c>
      <c r="B426" s="215"/>
      <c r="C426" s="215"/>
      <c r="D426" s="198"/>
      <c r="E426" s="215"/>
      <c r="F426" s="216"/>
      <c r="G426" s="163" t="e">
        <f>SUM(G7:G248)</f>
        <v>#REF!</v>
      </c>
      <c r="H426" s="163">
        <f>SUM(H7:H249)</f>
        <v>13935239</v>
      </c>
      <c r="I426" s="163" t="e">
        <f>+G426-H426</f>
        <v>#REF!</v>
      </c>
      <c r="J426" s="184"/>
      <c r="K426" s="168"/>
    </row>
    <row r="427" spans="1:17" x14ac:dyDescent="0.25">
      <c r="D427" s="198"/>
      <c r="F427" s="194"/>
    </row>
    <row r="428" spans="1:17" s="162" customFormat="1" x14ac:dyDescent="0.25">
      <c r="A428" s="152"/>
      <c r="B428" s="152"/>
      <c r="C428" s="187"/>
      <c r="D428" s="198"/>
      <c r="E428" s="152"/>
      <c r="F428" s="164"/>
      <c r="G428" s="181"/>
      <c r="H428" s="181"/>
      <c r="I428" s="152"/>
      <c r="J428" s="152"/>
      <c r="K428" s="152"/>
      <c r="M428" s="152"/>
      <c r="N428" s="152"/>
    </row>
    <row r="431" spans="1:17" s="162" customFormat="1" x14ac:dyDescent="0.25">
      <c r="A431" s="152"/>
      <c r="B431" s="165" t="s">
        <v>415</v>
      </c>
      <c r="C431" s="188"/>
      <c r="D431" s="187"/>
      <c r="E431" s="166"/>
      <c r="F431" s="167"/>
      <c r="G431" s="406" t="s">
        <v>26</v>
      </c>
      <c r="H431" s="406"/>
      <c r="I431" s="406"/>
      <c r="J431" s="182"/>
      <c r="K431" s="168"/>
      <c r="M431" s="152"/>
      <c r="N431" s="152"/>
    </row>
    <row r="432" spans="1:17" s="162" customFormat="1" x14ac:dyDescent="0.25">
      <c r="A432" s="152"/>
      <c r="B432" s="152"/>
      <c r="C432" s="187"/>
      <c r="D432" s="188"/>
      <c r="E432" s="152"/>
      <c r="F432" s="164"/>
      <c r="G432" s="181"/>
      <c r="H432" s="181"/>
      <c r="I432" s="168"/>
      <c r="J432" s="168"/>
      <c r="K432" s="168"/>
      <c r="M432" s="152"/>
      <c r="N432" s="152"/>
    </row>
    <row r="433" spans="1:14" s="162" customFormat="1" x14ac:dyDescent="0.25">
      <c r="A433" s="152"/>
      <c r="B433" s="152"/>
      <c r="C433" s="187"/>
      <c r="D433" s="187"/>
      <c r="E433" s="152"/>
      <c r="F433" s="164"/>
      <c r="G433" s="181"/>
      <c r="H433" s="181"/>
      <c r="I433" s="168"/>
      <c r="J433" s="168"/>
      <c r="K433" s="168"/>
      <c r="M433" s="152"/>
      <c r="N433" s="152"/>
    </row>
    <row r="434" spans="1:14" s="162" customFormat="1" x14ac:dyDescent="0.25">
      <c r="A434" s="152"/>
      <c r="B434" s="152"/>
      <c r="C434" s="187"/>
      <c r="D434" s="187"/>
      <c r="E434" s="152"/>
      <c r="F434" s="164"/>
      <c r="G434" s="181"/>
      <c r="H434" s="181"/>
      <c r="I434" s="168"/>
      <c r="J434" s="168"/>
      <c r="K434" s="168"/>
      <c r="M434" s="152"/>
      <c r="N434" s="152"/>
    </row>
    <row r="435" spans="1:14" s="162" customFormat="1" x14ac:dyDescent="0.25">
      <c r="A435" s="152"/>
      <c r="B435" s="152"/>
      <c r="C435" s="187"/>
      <c r="D435" s="187"/>
      <c r="E435" s="152"/>
      <c r="F435" s="169"/>
      <c r="G435" s="181"/>
      <c r="H435" s="181"/>
      <c r="I435" s="168"/>
      <c r="J435" s="168"/>
      <c r="K435" s="168"/>
      <c r="M435" s="152"/>
      <c r="N435" s="152"/>
    </row>
    <row r="436" spans="1:14" s="162" customFormat="1" x14ac:dyDescent="0.25">
      <c r="A436" s="152"/>
      <c r="B436" s="170" t="s">
        <v>182</v>
      </c>
      <c r="C436" s="189"/>
      <c r="D436" s="187"/>
      <c r="E436" s="170"/>
      <c r="F436" s="164"/>
      <c r="G436" s="178" t="s">
        <v>169</v>
      </c>
      <c r="H436" s="181"/>
      <c r="I436" s="168"/>
      <c r="J436" s="168"/>
      <c r="K436" s="168"/>
      <c r="M436" s="152"/>
      <c r="N436" s="152"/>
    </row>
    <row r="437" spans="1:14" s="162" customFormat="1" x14ac:dyDescent="0.25">
      <c r="A437" s="152"/>
      <c r="B437" s="171"/>
      <c r="C437" s="190"/>
      <c r="D437" s="189"/>
      <c r="E437" s="172"/>
      <c r="F437" s="173"/>
      <c r="G437" s="168"/>
      <c r="H437" s="168"/>
      <c r="I437" s="168"/>
      <c r="J437" s="168"/>
      <c r="K437" s="168"/>
      <c r="M437" s="152"/>
      <c r="N437" s="152"/>
    </row>
    <row r="438" spans="1:14" s="162" customFormat="1" x14ac:dyDescent="0.25">
      <c r="A438" s="152"/>
      <c r="B438" s="174"/>
      <c r="C438" s="191"/>
      <c r="D438" s="190"/>
      <c r="E438" s="175"/>
      <c r="F438" s="176"/>
      <c r="G438" s="168"/>
      <c r="H438" s="168"/>
      <c r="I438" s="174"/>
      <c r="J438" s="174"/>
      <c r="K438" s="174"/>
      <c r="M438" s="152"/>
      <c r="N438" s="152"/>
    </row>
    <row r="439" spans="1:14" x14ac:dyDescent="0.25">
      <c r="D439" s="191"/>
    </row>
  </sheetData>
  <mergeCells count="3">
    <mergeCell ref="A3:H3"/>
    <mergeCell ref="A5:I5"/>
    <mergeCell ref="G431:I4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Arrêté de caisse</vt:lpstr>
      <vt:lpstr>Arrêté de caisse old</vt:lpstr>
      <vt:lpstr>HOTEL PRESIDENT </vt:lpstr>
      <vt:lpstr>SEPTEMBRE 2021</vt:lpstr>
      <vt:lpstr>NOV-21</vt:lpstr>
      <vt:lpstr>AOÛT 2023 (2)</vt:lpstr>
      <vt:lpstr>JUILLET 2023 (2)</vt:lpstr>
      <vt:lpstr>AOÛT 2023 (3)</vt:lpstr>
      <vt:lpstr>Aout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bibine</dc:creator>
  <cp:lastModifiedBy>Responsable Tehcnique Univelect Bouake</cp:lastModifiedBy>
  <cp:lastPrinted>2024-04-03T19:56:05Z</cp:lastPrinted>
  <dcterms:created xsi:type="dcterms:W3CDTF">2015-01-13T18:11:41Z</dcterms:created>
  <dcterms:modified xsi:type="dcterms:W3CDTF">2026-01-10T09:13:40Z</dcterms:modified>
</cp:coreProperties>
</file>